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原価計算(料理)" sheetId="1" state="visible" r:id="rId1"/>
    <sheet xmlns:r="http://schemas.openxmlformats.org/officeDocument/2006/relationships" name="原価計算(製品)" sheetId="2" state="visible" r:id="rId2"/>
  </sheets>
  <definedNames>
    <definedName name="_xlnm.Print_Area" localSheetId="0">'原価計算(料理)'!$A$1:$H$33</definedName>
    <definedName name="_xlnm.Print_Area" localSheetId="1">'原価計算(製品)'!$A$1:$F$40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;[Red]-#,##0;"/>
    <numFmt numFmtId="165" formatCode="#,##0.0;[Red]-#,##0.0;"/>
    <numFmt numFmtId="166" formatCode="0.0%"/>
    <numFmt numFmtId="167" formatCode="#,##0&quot;個&quot;"/>
  </numFmts>
  <fonts count="11">
    <font>
      <name val="Calibri"/>
      <family val="2"/>
      <color theme="1"/>
      <sz val="11"/>
      <scheme val="minor"/>
    </font>
    <font>
      <name val="游ゴシック"/>
      <b val="1"/>
      <sz val="16"/>
    </font>
    <font>
      <name val="游ゴシック"/>
      <sz val="8.5"/>
    </font>
    <font>
      <name val="游ゴシック"/>
      <b val="1"/>
      <sz val="10"/>
    </font>
    <font>
      <name val="游ゴシック"/>
      <b val="1"/>
      <sz val="11"/>
    </font>
    <font>
      <name val="游ゴシック"/>
      <b val="1"/>
      <sz val="9.5"/>
    </font>
    <font>
      <name val="游ゴシック"/>
      <sz val="9.5"/>
    </font>
    <font>
      <name val="游ゴシック"/>
      <sz val="11"/>
    </font>
    <font>
      <name val="游ゴシック"/>
      <sz val="10"/>
    </font>
    <font>
      <name val="游ゴシック"/>
      <b val="1"/>
      <sz val="10.5"/>
    </font>
    <font>
      <name val="游ゴシック"/>
      <sz val="9"/>
    </font>
  </fonts>
  <fills count="6">
    <fill>
      <patternFill/>
    </fill>
    <fill>
      <patternFill patternType="gray125"/>
    </fill>
    <fill>
      <patternFill patternType="solid">
        <fgColor rgb="00E3F1F3"/>
      </patternFill>
    </fill>
    <fill>
      <patternFill patternType="solid">
        <fgColor rgb="00FFF6CC"/>
      </patternFill>
    </fill>
    <fill>
      <patternFill patternType="solid">
        <fgColor rgb="00F2F2F2"/>
      </patternFill>
    </fill>
    <fill>
      <patternFill patternType="solid">
        <fgColor rgb="00DDEBF7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shrinkToFit="1"/>
    </xf>
    <xf numFmtId="0" fontId="4" fillId="3" borderId="1" applyAlignment="1" pivotButton="0" quotePrefix="0" xfId="0">
      <alignment horizontal="left" vertical="center" shrinkToFit="1"/>
    </xf>
    <xf numFmtId="0" fontId="0" fillId="0" borderId="1" pivotButton="0" quotePrefix="0" xfId="0"/>
    <xf numFmtId="0" fontId="4" fillId="3" borderId="1" applyAlignment="1" pivotButton="0" quotePrefix="0" xfId="0">
      <alignment horizontal="center" vertical="center" shrinkToFit="1"/>
    </xf>
    <xf numFmtId="0" fontId="5" fillId="2" borderId="1" applyAlignment="1" pivotButton="0" quotePrefix="0" xfId="0">
      <alignment horizontal="center" vertical="center" wrapText="1"/>
    </xf>
    <xf numFmtId="0" fontId="6" fillId="3" borderId="1" applyAlignment="1" pivotButton="0" quotePrefix="0" xfId="0">
      <alignment horizontal="left" vertical="center" shrinkToFit="1"/>
    </xf>
    <xf numFmtId="164" fontId="6" fillId="3" borderId="1" applyAlignment="1" pivotButton="0" quotePrefix="0" xfId="0">
      <alignment horizontal="right" vertical="center" shrinkToFit="1"/>
    </xf>
    <xf numFmtId="0" fontId="6" fillId="3" borderId="1" applyAlignment="1" pivotButton="0" quotePrefix="0" xfId="0">
      <alignment horizontal="right" vertical="center" shrinkToFit="1"/>
    </xf>
    <xf numFmtId="0" fontId="6" fillId="3" borderId="1" applyAlignment="1" pivotButton="0" quotePrefix="0" xfId="0">
      <alignment horizontal="center" vertical="center" shrinkToFit="1"/>
    </xf>
    <xf numFmtId="9" fontId="6" fillId="3" borderId="1" applyAlignment="1" pivotButton="0" quotePrefix="0" xfId="0">
      <alignment horizontal="center" vertical="center" shrinkToFit="1"/>
    </xf>
    <xf numFmtId="165" fontId="3" fillId="4" borderId="1" applyAlignment="1" pivotButton="0" quotePrefix="0" xfId="0">
      <alignment horizontal="right" vertical="center" shrinkToFit="1"/>
    </xf>
    <xf numFmtId="0" fontId="2" fillId="3" borderId="1" applyAlignment="1" pivotButton="0" quotePrefix="0" xfId="0">
      <alignment horizontal="left" vertical="center" shrinkToFit="1"/>
    </xf>
    <xf numFmtId="0" fontId="3" fillId="2" borderId="1" applyAlignment="1" pivotButton="0" quotePrefix="0" xfId="0">
      <alignment horizontal="left" vertical="center" shrinkToFit="1"/>
    </xf>
    <xf numFmtId="165" fontId="7" fillId="4" borderId="1" applyAlignment="1" pivotButton="0" quotePrefix="0" xfId="0">
      <alignment horizontal="right" vertical="center" shrinkToFit="1"/>
    </xf>
    <xf numFmtId="0" fontId="8" fillId="0" borderId="1" applyAlignment="1" pivotButton="0" quotePrefix="0" xfId="0">
      <alignment horizontal="left" vertical="center" shrinkToFit="1"/>
    </xf>
    <xf numFmtId="9" fontId="4" fillId="3" borderId="1" applyAlignment="1" pivotButton="0" quotePrefix="0" xfId="0">
      <alignment horizontal="center" vertical="center" shrinkToFit="1"/>
    </xf>
    <xf numFmtId="0" fontId="3" fillId="5" borderId="1" applyAlignment="1" pivotButton="0" quotePrefix="0" xfId="0">
      <alignment horizontal="left" vertical="center" shrinkToFit="1"/>
    </xf>
    <xf numFmtId="165" fontId="4" fillId="5" borderId="1" applyAlignment="1" pivotButton="0" quotePrefix="0" xfId="0">
      <alignment horizontal="right" vertical="center" shrinkToFit="1"/>
    </xf>
    <xf numFmtId="164" fontId="4" fillId="4" borderId="1" applyAlignment="1" pivotButton="0" quotePrefix="0" xfId="0">
      <alignment horizontal="right" vertical="center" shrinkToFit="1"/>
    </xf>
    <xf numFmtId="164" fontId="7" fillId="3" borderId="1" applyAlignment="1" pivotButton="0" quotePrefix="0" xfId="0">
      <alignment horizontal="right" vertical="center" shrinkToFit="1"/>
    </xf>
    <xf numFmtId="164" fontId="4" fillId="5" borderId="1" applyAlignment="1" pivotButton="0" quotePrefix="0" xfId="0">
      <alignment horizontal="right" vertical="center" shrinkToFit="1"/>
    </xf>
    <xf numFmtId="164" fontId="7" fillId="4" borderId="1" applyAlignment="1" pivotButton="0" quotePrefix="0" xfId="0">
      <alignment horizontal="right" vertical="center" shrinkToFit="1"/>
    </xf>
    <xf numFmtId="9" fontId="7" fillId="3" borderId="1" applyAlignment="1" pivotButton="0" quotePrefix="0" xfId="0">
      <alignment horizontal="right" vertical="center" shrinkToFit="1"/>
    </xf>
    <xf numFmtId="166" fontId="4" fillId="5" borderId="1" applyAlignment="1" pivotButton="0" quotePrefix="0" xfId="0">
      <alignment horizontal="right" vertical="center" shrinkToFit="1"/>
    </xf>
    <xf numFmtId="167" fontId="4" fillId="3" borderId="1" applyAlignment="1" pivotButton="0" quotePrefix="0" xfId="0">
      <alignment horizontal="center" vertical="center" shrinkToFit="1"/>
    </xf>
    <xf numFmtId="0" fontId="9" fillId="2" borderId="1" applyAlignment="1" pivotButton="0" quotePrefix="0" xfId="0">
      <alignment horizontal="left" vertical="center" shrinkToFit="1"/>
    </xf>
    <xf numFmtId="0" fontId="5" fillId="4" borderId="1" applyAlignment="1" pivotButton="0" quotePrefix="0" xfId="0">
      <alignment horizontal="center" vertical="center" shrinkToFit="1"/>
    </xf>
    <xf numFmtId="0" fontId="8" fillId="3" borderId="1" applyAlignment="1" pivotButton="0" quotePrefix="0" xfId="0">
      <alignment horizontal="left" vertical="center" shrinkToFit="1"/>
    </xf>
    <xf numFmtId="164" fontId="8" fillId="3" borderId="1" applyAlignment="1" pivotButton="0" quotePrefix="0" xfId="0">
      <alignment horizontal="right" vertical="center" shrinkToFit="1"/>
    </xf>
    <xf numFmtId="0" fontId="8" fillId="3" borderId="1" applyAlignment="1" pivotButton="0" quotePrefix="0" xfId="0">
      <alignment horizontal="right" vertical="center" shrinkToFit="1"/>
    </xf>
    <xf numFmtId="0" fontId="8" fillId="3" borderId="1" applyAlignment="1" pivotButton="0" quotePrefix="0" xfId="0">
      <alignment horizontal="center" vertical="center" shrinkToFit="1"/>
    </xf>
    <xf numFmtId="164" fontId="8" fillId="4" borderId="1" applyAlignment="1" pivotButton="0" quotePrefix="0" xfId="0">
      <alignment horizontal="right" vertical="center" shrinkToFit="1"/>
    </xf>
    <xf numFmtId="0" fontId="10" fillId="3" borderId="1" applyAlignment="1" pivotButton="0" quotePrefix="0" xfId="0">
      <alignment horizontal="left" vertical="center" shrinkToFit="1"/>
    </xf>
    <xf numFmtId="0" fontId="3" fillId="5" borderId="1" applyAlignment="1" pivotButton="0" quotePrefix="0" xfId="0">
      <alignment horizontal="right" vertical="center" shrinkToFit="1"/>
    </xf>
    <xf numFmtId="164" fontId="9" fillId="5" borderId="1" applyAlignment="1" pivotButton="0" quotePrefix="0" xfId="0">
      <alignment horizontal="right" vertical="center" shrinkToFit="1"/>
    </xf>
    <xf numFmtId="0" fontId="8" fillId="4" borderId="1" applyAlignment="1" pivotButton="0" quotePrefix="0" xfId="0">
      <alignment horizontal="center" vertical="center" shrinkToFit="1"/>
    </xf>
    <xf numFmtId="0" fontId="9" fillId="5" borderId="1" applyAlignment="1" pivotButton="0" quotePrefix="0" xfId="0">
      <alignment horizontal="lef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3"/>
  <sheetViews>
    <sheetView showGridLines="0" workbookViewId="0">
      <selection activeCell="A1" sqref="A1"/>
    </sheetView>
  </sheetViews>
  <sheetFormatPr baseColWidth="8" defaultRowHeight="15"/>
  <cols>
    <col width="20" customWidth="1" min="1" max="1"/>
    <col width="10" customWidth="1" min="2" max="2"/>
    <col width="8" customWidth="1" min="3" max="3"/>
    <col width="6" customWidth="1" min="4" max="4"/>
    <col width="8" customWidth="1" min="5" max="5"/>
    <col width="8" customWidth="1" min="6" max="6"/>
    <col width="10" customWidth="1" min="7" max="7"/>
    <col width="14" customWidth="1" min="8" max="8"/>
  </cols>
  <sheetData>
    <row r="1">
      <c r="A1" s="1" t="inlineStr">
        <is>
          <t>原価計算表(料理・メニュー)</t>
        </is>
      </c>
    </row>
    <row r="2">
      <c r="A2" s="2" t="inlineStr">
        <is>
          <t>食材の仕入価格・仕入量・使用量を入れると、1品の原価と原価率を計算します。</t>
        </is>
      </c>
    </row>
    <row r="3">
      <c r="A3" s="2" t="inlineStr">
        <is>
          <t>歩留まり=仕入れた量のうち、皮・芯・骨などを除いて料理に使える部分の割合。</t>
        </is>
      </c>
    </row>
    <row r="4">
      <c r="A4" s="3" t="inlineStr">
        <is>
          <t>メニュー名</t>
        </is>
      </c>
      <c r="B4" s="4" t="inlineStr">
        <is>
          <t>豚の生姜焼き定食</t>
        </is>
      </c>
      <c r="C4" s="5" t="n"/>
      <c r="D4" s="5" t="n"/>
      <c r="E4" s="5" t="n"/>
      <c r="F4" s="3" t="inlineStr">
        <is>
          <t>何人前</t>
        </is>
      </c>
      <c r="G4" s="6" t="n">
        <v>1</v>
      </c>
      <c r="H4" s="2" t="inlineStr">
        <is>
          <t>(レシピの分量)</t>
        </is>
      </c>
    </row>
    <row r="6" ht="28" customHeight="1">
      <c r="A6" s="7" t="inlineStr">
        <is>
          <t>食材</t>
        </is>
      </c>
      <c r="B6" s="7" t="inlineStr">
        <is>
          <t>仕入価格
(円)</t>
        </is>
      </c>
      <c r="C6" s="7" t="inlineStr">
        <is>
          <t>仕入量</t>
        </is>
      </c>
      <c r="D6" s="7" t="inlineStr">
        <is>
          <t>単位</t>
        </is>
      </c>
      <c r="E6" s="7" t="inlineStr">
        <is>
          <t>使用量</t>
        </is>
      </c>
      <c r="F6" s="7" t="inlineStr">
        <is>
          <t>歩留まり</t>
        </is>
      </c>
      <c r="G6" s="7" t="inlineStr">
        <is>
          <t>原価(円)</t>
        </is>
      </c>
      <c r="H6" s="7" t="inlineStr">
        <is>
          <t>メモ</t>
        </is>
      </c>
    </row>
    <row r="7" ht="19" customHeight="1">
      <c r="A7" s="8" t="inlineStr">
        <is>
          <t>豚肩ロース(薄切り)</t>
        </is>
      </c>
      <c r="B7" s="9" t="n">
        <v>1800</v>
      </c>
      <c r="C7" s="10" t="n">
        <v>1000</v>
      </c>
      <c r="D7" s="11" t="inlineStr">
        <is>
          <t>g</t>
        </is>
      </c>
      <c r="E7" s="10" t="n">
        <v>120</v>
      </c>
      <c r="F7" s="12" t="n">
        <v>1</v>
      </c>
      <c r="G7" s="13">
        <f>IF(OR(N(B7)=0,N(C7)=0,N(E7)=0),"",B7/C7*E7/IF(N(F7)=0,1,F7))</f>
        <v/>
      </c>
      <c r="H7" s="14" t="n"/>
    </row>
    <row r="8" ht="19" customHeight="1">
      <c r="A8" s="8" t="inlineStr">
        <is>
          <t>玉ねぎ</t>
        </is>
      </c>
      <c r="B8" s="9" t="n">
        <v>300</v>
      </c>
      <c r="C8" s="10" t="n">
        <v>1000</v>
      </c>
      <c r="D8" s="11" t="inlineStr">
        <is>
          <t>g</t>
        </is>
      </c>
      <c r="E8" s="10" t="n">
        <v>50</v>
      </c>
      <c r="F8" s="12" t="n">
        <v>0.9</v>
      </c>
      <c r="G8" s="13">
        <f>IF(OR(N(B8)=0,N(C8)=0,N(E8)=0),"",B8/C8*E8/IF(N(F8)=0,1,F8))</f>
        <v/>
      </c>
      <c r="H8" s="14" t="inlineStr">
        <is>
          <t>皮をむく</t>
        </is>
      </c>
    </row>
    <row r="9" ht="19" customHeight="1">
      <c r="A9" s="8" t="inlineStr">
        <is>
          <t>しょうが</t>
        </is>
      </c>
      <c r="B9" s="9" t="n">
        <v>200</v>
      </c>
      <c r="C9" s="10" t="n">
        <v>100</v>
      </c>
      <c r="D9" s="11" t="inlineStr">
        <is>
          <t>g</t>
        </is>
      </c>
      <c r="E9" s="10" t="n">
        <v>5</v>
      </c>
      <c r="F9" s="12" t="n">
        <v>0.9</v>
      </c>
      <c r="G9" s="13">
        <f>IF(OR(N(B9)=0,N(C9)=0,N(E9)=0),"",B9/C9*E9/IF(N(F9)=0,1,F9))</f>
        <v/>
      </c>
      <c r="H9" s="14" t="n"/>
    </row>
    <row r="10" ht="19" customHeight="1">
      <c r="A10" s="8" t="inlineStr">
        <is>
          <t>しょうゆ</t>
        </is>
      </c>
      <c r="B10" s="9" t="n">
        <v>400</v>
      </c>
      <c r="C10" s="10" t="n">
        <v>1000</v>
      </c>
      <c r="D10" s="11" t="inlineStr">
        <is>
          <t>ml</t>
        </is>
      </c>
      <c r="E10" s="10" t="n">
        <v>15</v>
      </c>
      <c r="F10" s="12" t="n">
        <v>1</v>
      </c>
      <c r="G10" s="13">
        <f>IF(OR(N(B10)=0,N(C10)=0,N(E10)=0),"",B10/C10*E10/IF(N(F10)=0,1,F10))</f>
        <v/>
      </c>
      <c r="H10" s="14" t="n"/>
    </row>
    <row r="11" ht="19" customHeight="1">
      <c r="A11" s="8" t="inlineStr">
        <is>
          <t>みりん</t>
        </is>
      </c>
      <c r="B11" s="9" t="n">
        <v>500</v>
      </c>
      <c r="C11" s="10" t="n">
        <v>1000</v>
      </c>
      <c r="D11" s="11" t="inlineStr">
        <is>
          <t>ml</t>
        </is>
      </c>
      <c r="E11" s="10" t="n">
        <v>15</v>
      </c>
      <c r="F11" s="12" t="n">
        <v>1</v>
      </c>
      <c r="G11" s="13">
        <f>IF(OR(N(B11)=0,N(C11)=0,N(E11)=0),"",B11/C11*E11/IF(N(F11)=0,1,F11))</f>
        <v/>
      </c>
      <c r="H11" s="14" t="n"/>
    </row>
    <row r="12" ht="19" customHeight="1">
      <c r="A12" s="8" t="inlineStr">
        <is>
          <t>キャベツ</t>
        </is>
      </c>
      <c r="B12" s="9" t="n">
        <v>200</v>
      </c>
      <c r="C12" s="10" t="n">
        <v>1200</v>
      </c>
      <c r="D12" s="11" t="inlineStr">
        <is>
          <t>g</t>
        </is>
      </c>
      <c r="E12" s="10" t="n">
        <v>60</v>
      </c>
      <c r="F12" s="12" t="n">
        <v>0.85</v>
      </c>
      <c r="G12" s="13">
        <f>IF(OR(N(B12)=0,N(C12)=0,N(E12)=0),"",B12/C12*E12/IF(N(F12)=0,1,F12))</f>
        <v/>
      </c>
      <c r="H12" s="14" t="inlineStr">
        <is>
          <t>芯を除く</t>
        </is>
      </c>
    </row>
    <row r="13" ht="19" customHeight="1">
      <c r="A13" s="8" t="inlineStr">
        <is>
          <t>米</t>
        </is>
      </c>
      <c r="B13" s="9" t="n">
        <v>450</v>
      </c>
      <c r="C13" s="10" t="n">
        <v>1000</v>
      </c>
      <c r="D13" s="11" t="inlineStr">
        <is>
          <t>g</t>
        </is>
      </c>
      <c r="E13" s="10" t="n">
        <v>100</v>
      </c>
      <c r="F13" s="12" t="n">
        <v>1</v>
      </c>
      <c r="G13" s="13">
        <f>IF(OR(N(B13)=0,N(C13)=0,N(E13)=0),"",B13/C13*E13/IF(N(F13)=0,1,F13))</f>
        <v/>
      </c>
      <c r="H13" s="14" t="inlineStr">
        <is>
          <t>ご飯1杯分(炊く前)</t>
        </is>
      </c>
    </row>
    <row r="14" ht="19" customHeight="1">
      <c r="A14" s="8" t="inlineStr">
        <is>
          <t>みそ汁(1杯)</t>
        </is>
      </c>
      <c r="B14" s="9" t="n">
        <v>25</v>
      </c>
      <c r="C14" s="10" t="n">
        <v>1</v>
      </c>
      <c r="D14" s="11" t="inlineStr">
        <is>
          <t>杯</t>
        </is>
      </c>
      <c r="E14" s="10" t="n">
        <v>1</v>
      </c>
      <c r="F14" s="12" t="n">
        <v>1</v>
      </c>
      <c r="G14" s="13">
        <f>IF(OR(N(B14)=0,N(C14)=0,N(E14)=0),"",B14/C14*E14/IF(N(F14)=0,1,F14))</f>
        <v/>
      </c>
      <c r="H14" s="14" t="inlineStr">
        <is>
          <t>別に計算した原価</t>
        </is>
      </c>
    </row>
    <row r="15" ht="19" customHeight="1">
      <c r="A15" s="8" t="inlineStr">
        <is>
          <t>漬物</t>
        </is>
      </c>
      <c r="B15" s="9" t="n">
        <v>300</v>
      </c>
      <c r="C15" s="10" t="n">
        <v>500</v>
      </c>
      <c r="D15" s="11" t="inlineStr">
        <is>
          <t>g</t>
        </is>
      </c>
      <c r="E15" s="10" t="n">
        <v>20</v>
      </c>
      <c r="F15" s="12" t="n">
        <v>1</v>
      </c>
      <c r="G15" s="13">
        <f>IF(OR(N(B15)=0,N(C15)=0,N(E15)=0),"",B15/C15*E15/IF(N(F15)=0,1,F15))</f>
        <v/>
      </c>
      <c r="H15" s="14" t="n"/>
    </row>
    <row r="16" ht="19" customHeight="1">
      <c r="A16" s="8" t="inlineStr">
        <is>
          <t>サラダ油</t>
        </is>
      </c>
      <c r="B16" s="9" t="n">
        <v>300</v>
      </c>
      <c r="C16" s="10" t="n">
        <v>1000</v>
      </c>
      <c r="D16" s="11" t="inlineStr">
        <is>
          <t>ml</t>
        </is>
      </c>
      <c r="E16" s="10" t="n">
        <v>5</v>
      </c>
      <c r="F16" s="12" t="n">
        <v>1</v>
      </c>
      <c r="G16" s="13">
        <f>IF(OR(N(B16)=0,N(C16)=0,N(E16)=0),"",B16/C16*E16/IF(N(F16)=0,1,F16))</f>
        <v/>
      </c>
      <c r="H16" s="14" t="n"/>
    </row>
    <row r="17" ht="19" customHeight="1">
      <c r="A17" s="8" t="n"/>
      <c r="B17" s="9" t="n"/>
      <c r="C17" s="10" t="n"/>
      <c r="D17" s="11" t="n"/>
      <c r="E17" s="10" t="n"/>
      <c r="F17" s="12" t="n"/>
      <c r="G17" s="13">
        <f>IF(OR(N(B17)=0,N(C17)=0,N(E17)=0),"",B17/C17*E17/IF(N(F17)=0,1,F17))</f>
        <v/>
      </c>
      <c r="H17" s="14" t="n"/>
    </row>
    <row r="18" ht="19" customHeight="1">
      <c r="A18" s="8" t="n"/>
      <c r="B18" s="9" t="n"/>
      <c r="C18" s="10" t="n"/>
      <c r="D18" s="11" t="n"/>
      <c r="E18" s="10" t="n"/>
      <c r="F18" s="12" t="n"/>
      <c r="G18" s="13">
        <f>IF(OR(N(B18)=0,N(C18)=0,N(E18)=0),"",B18/C18*E18/IF(N(F18)=0,1,F18))</f>
        <v/>
      </c>
      <c r="H18" s="14" t="n"/>
    </row>
    <row r="19" ht="19" customHeight="1">
      <c r="A19" s="8" t="n"/>
      <c r="B19" s="9" t="n"/>
      <c r="C19" s="10" t="n"/>
      <c r="D19" s="11" t="n"/>
      <c r="E19" s="10" t="n"/>
      <c r="F19" s="12" t="n"/>
      <c r="G19" s="13">
        <f>IF(OR(N(B19)=0,N(C19)=0,N(E19)=0),"",B19/C19*E19/IF(N(F19)=0,1,F19))</f>
        <v/>
      </c>
      <c r="H19" s="14" t="n"/>
    </row>
    <row r="20" ht="19" customHeight="1">
      <c r="A20" s="8" t="n"/>
      <c r="B20" s="9" t="n"/>
      <c r="C20" s="10" t="n"/>
      <c r="D20" s="11" t="n"/>
      <c r="E20" s="10" t="n"/>
      <c r="F20" s="12" t="n"/>
      <c r="G20" s="13">
        <f>IF(OR(N(B20)=0,N(C20)=0,N(E20)=0),"",B20/C20*E20/IF(N(F20)=0,1,F20))</f>
        <v/>
      </c>
      <c r="H20" s="14" t="n"/>
    </row>
    <row r="21" ht="19" customHeight="1">
      <c r="A21" s="8" t="n"/>
      <c r="B21" s="9" t="n"/>
      <c r="C21" s="10" t="n"/>
      <c r="D21" s="11" t="n"/>
      <c r="E21" s="10" t="n"/>
      <c r="F21" s="12" t="n"/>
      <c r="G21" s="13">
        <f>IF(OR(N(B21)=0,N(C21)=0,N(E21)=0),"",B21/C21*E21/IF(N(F21)=0,1,F21))</f>
        <v/>
      </c>
      <c r="H21" s="14" t="n"/>
    </row>
    <row r="23" ht="20" customHeight="1">
      <c r="A23" s="15" t="inlineStr">
        <is>
          <t>目標原価率から売価を決める</t>
        </is>
      </c>
      <c r="B23" s="5" t="n"/>
      <c r="C23" s="5" t="n"/>
      <c r="E23" s="15" t="inlineStr">
        <is>
          <t>原価の合計</t>
        </is>
      </c>
      <c r="F23" s="5" t="n"/>
      <c r="G23" s="16">
        <f>SUM(G7:G21)</f>
        <v/>
      </c>
    </row>
    <row r="24" ht="20" customHeight="1">
      <c r="A24" s="17" t="inlineStr">
        <is>
          <t>目標の原価率</t>
        </is>
      </c>
      <c r="B24" s="18" t="n">
        <v>0.3</v>
      </c>
      <c r="C24" s="5" t="n"/>
      <c r="E24" s="19" t="inlineStr">
        <is>
          <t>1人前の原価</t>
        </is>
      </c>
      <c r="F24" s="5" t="n"/>
      <c r="G24" s="20">
        <f>IF(N(G4)=0,"",G23/G4)</f>
        <v/>
      </c>
    </row>
    <row r="25" ht="20" customHeight="1">
      <c r="A25" s="17" t="inlineStr">
        <is>
          <t>売価の目安(税抜)</t>
        </is>
      </c>
      <c r="B25" s="21">
        <f>IF(OR(N(B24)=0,G24=""),"",ROUNDUP(G24/B24,-1))</f>
        <v/>
      </c>
      <c r="C25" s="5" t="n"/>
      <c r="E25" s="15" t="inlineStr">
        <is>
          <t>売価(税込)</t>
        </is>
      </c>
      <c r="F25" s="5" t="n"/>
      <c r="G25" s="22" t="n">
        <v>980</v>
      </c>
    </row>
    <row r="26" ht="20" customHeight="1">
      <c r="A26" s="19" t="inlineStr">
        <is>
          <t>売価の目安(税込)</t>
        </is>
      </c>
      <c r="B26" s="23">
        <f>IF(B25="","",ROUNDUP(B25*(1+G27),-1))</f>
        <v/>
      </c>
      <c r="C26" s="5" t="n"/>
      <c r="E26" s="15" t="inlineStr">
        <is>
          <t>売価(税抜)</t>
        </is>
      </c>
      <c r="F26" s="5" t="n"/>
      <c r="G26" s="24">
        <f>ROUND(G25/(1+G27),0)</f>
        <v/>
      </c>
    </row>
    <row r="27" ht="20" customHeight="1">
      <c r="E27" s="15" t="inlineStr">
        <is>
          <t>消費税率</t>
        </is>
      </c>
      <c r="F27" s="5" t="n"/>
      <c r="G27" s="25" t="n">
        <v>0.1</v>
      </c>
    </row>
    <row r="28" ht="20" customHeight="1">
      <c r="E28" s="19" t="inlineStr">
        <is>
          <t>原価率</t>
        </is>
      </c>
      <c r="F28" s="5" t="n"/>
      <c r="G28" s="26">
        <f>IF(N(G26)=0,"",G24/G26)</f>
        <v/>
      </c>
    </row>
    <row r="29" ht="20" customHeight="1">
      <c r="E29" s="15" t="inlineStr">
        <is>
          <t>粗利益(1人前)</t>
        </is>
      </c>
      <c r="F29" s="5" t="n"/>
      <c r="G29" s="24">
        <f>IF(N(G26)=0,"",G26-G24)</f>
        <v/>
      </c>
    </row>
    <row r="31">
      <c r="A31" s="2" t="inlineStr">
        <is>
          <t>※原価=仕入価格÷仕入量×使用量÷歩留まり。売価の目安は10円単位に切り上げています。</t>
        </is>
      </c>
    </row>
    <row r="32">
      <c r="A32" s="2" t="inlineStr">
        <is>
          <t>※店内飲食の消費税率は10%。持ち帰りは軽減税率8%なので、消費税率を8%にします。</t>
        </is>
      </c>
    </row>
    <row r="33">
      <c r="A33" s="2" t="inlineStr">
        <is>
          <t>※メニューを増やすときは、シートをコピーします(シート名を右クリック→［移動またはコピー］)。</t>
        </is>
      </c>
    </row>
  </sheetData>
  <mergeCells count="13">
    <mergeCell ref="B24:C24"/>
    <mergeCell ref="B4:E4"/>
    <mergeCell ref="E29:F29"/>
    <mergeCell ref="E24:F24"/>
    <mergeCell ref="E25:F25"/>
    <mergeCell ref="A23:C23"/>
    <mergeCell ref="B25:C25"/>
    <mergeCell ref="E27:F27"/>
    <mergeCell ref="E28:F28"/>
    <mergeCell ref="E23:F23"/>
    <mergeCell ref="A1:E1"/>
    <mergeCell ref="B26:C26"/>
    <mergeCell ref="E26:F26"/>
  </mergeCells>
  <printOptions horizontalCentered="1"/>
  <pageMargins left="0.75" right="0.75" top="1" bottom="1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3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10" customWidth="1" min="2" max="2"/>
    <col width="10" customWidth="1" min="3" max="3"/>
    <col width="8" customWidth="1" min="4" max="4"/>
    <col width="12" customWidth="1" min="5" max="5"/>
    <col width="18" customWidth="1" min="6" max="6"/>
  </cols>
  <sheetData>
    <row r="1">
      <c r="A1" s="1" t="inlineStr">
        <is>
          <t>原価計算表(製品)</t>
        </is>
      </c>
    </row>
    <row r="2">
      <c r="A2" s="2" t="inlineStr">
        <is>
          <t>1回に作る数(ロット)の材料費・労務費・経費を入れると、1個あたりの原価と利益を計算します。</t>
        </is>
      </c>
    </row>
    <row r="4">
      <c r="A4" s="3" t="inlineStr">
        <is>
          <t>製品名</t>
        </is>
      </c>
      <c r="B4" s="4" t="inlineStr">
        <is>
          <t>木製のスマホスタンド</t>
        </is>
      </c>
      <c r="C4" s="5" t="n"/>
      <c r="D4" s="5" t="n"/>
      <c r="E4" s="3" t="inlineStr">
        <is>
          <t>1回に作る数</t>
        </is>
      </c>
      <c r="F4" s="27" t="n">
        <v>50</v>
      </c>
    </row>
    <row r="6">
      <c r="A6" s="28" t="inlineStr">
        <is>
          <t>材料費</t>
        </is>
      </c>
      <c r="B6" s="5" t="n"/>
      <c r="C6" s="5" t="n"/>
      <c r="D6" s="5" t="n"/>
      <c r="E6" s="5" t="n"/>
      <c r="F6" s="5" t="n"/>
    </row>
    <row r="7">
      <c r="A7" s="29" t="inlineStr">
        <is>
          <t>材料</t>
        </is>
      </c>
      <c r="B7" s="29" t="inlineStr">
        <is>
          <t>単価(円)</t>
        </is>
      </c>
      <c r="C7" s="29" t="inlineStr">
        <is>
          <t>使用量</t>
        </is>
      </c>
      <c r="D7" s="29" t="inlineStr">
        <is>
          <t>単位</t>
        </is>
      </c>
      <c r="E7" s="29" t="inlineStr">
        <is>
          <t>金額</t>
        </is>
      </c>
      <c r="F7" s="29" t="inlineStr">
        <is>
          <t>メモ</t>
        </is>
      </c>
    </row>
    <row r="8" ht="19" customHeight="1">
      <c r="A8" s="30" t="inlineStr">
        <is>
          <t>ヒノキ材(板)</t>
        </is>
      </c>
      <c r="B8" s="31" t="n">
        <v>1500</v>
      </c>
      <c r="C8" s="32" t="n">
        <v>5</v>
      </c>
      <c r="D8" s="33" t="inlineStr">
        <is>
          <t>枚</t>
        </is>
      </c>
      <c r="E8" s="34">
        <f>IF(OR(N(B8)=0,N(C8)=0),"",B8*C8)</f>
        <v/>
      </c>
      <c r="F8" s="35" t="n"/>
    </row>
    <row r="9" ht="19" customHeight="1">
      <c r="A9" s="30" t="inlineStr">
        <is>
          <t>塗料</t>
        </is>
      </c>
      <c r="B9" s="31" t="n">
        <v>2000</v>
      </c>
      <c r="C9" s="32" t="n">
        <v>1</v>
      </c>
      <c r="D9" s="33" t="inlineStr">
        <is>
          <t>缶</t>
        </is>
      </c>
      <c r="E9" s="34">
        <f>IF(OR(N(B9)=0,N(C9)=0),"",B9*C9)</f>
        <v/>
      </c>
      <c r="F9" s="35" t="n"/>
    </row>
    <row r="10" ht="19" customHeight="1">
      <c r="A10" s="30" t="inlineStr">
        <is>
          <t>滑り止めシール</t>
        </is>
      </c>
      <c r="B10" s="31" t="n">
        <v>10</v>
      </c>
      <c r="C10" s="32" t="n">
        <v>100</v>
      </c>
      <c r="D10" s="33" t="inlineStr">
        <is>
          <t>枚</t>
        </is>
      </c>
      <c r="E10" s="34">
        <f>IF(OR(N(B10)=0,N(C10)=0),"",B10*C10)</f>
        <v/>
      </c>
      <c r="F10" s="35" t="n"/>
    </row>
    <row r="11" ht="19" customHeight="1">
      <c r="A11" s="30" t="inlineStr">
        <is>
          <t>箱・袋</t>
        </is>
      </c>
      <c r="B11" s="31" t="n">
        <v>40</v>
      </c>
      <c r="C11" s="32" t="n">
        <v>50</v>
      </c>
      <c r="D11" s="33" t="inlineStr">
        <is>
          <t>個</t>
        </is>
      </c>
      <c r="E11" s="34">
        <f>IF(OR(N(B11)=0,N(C11)=0),"",B11*C11)</f>
        <v/>
      </c>
      <c r="F11" s="35" t="n"/>
    </row>
    <row r="12" ht="19" customHeight="1">
      <c r="A12" s="30" t="n"/>
      <c r="B12" s="31" t="n"/>
      <c r="C12" s="32" t="n"/>
      <c r="D12" s="33" t="n"/>
      <c r="E12" s="34">
        <f>IF(OR(N(B12)=0,N(C12)=0),"",B12*C12)</f>
        <v/>
      </c>
      <c r="F12" s="35" t="n"/>
    </row>
    <row r="13" ht="19" customHeight="1">
      <c r="A13" s="30" t="n"/>
      <c r="B13" s="31" t="n"/>
      <c r="C13" s="32" t="n"/>
      <c r="D13" s="33" t="n"/>
      <c r="E13" s="34">
        <f>IF(OR(N(B13)=0,N(C13)=0),"",B13*C13)</f>
        <v/>
      </c>
      <c r="F13" s="35" t="n"/>
    </row>
    <row r="14">
      <c r="A14" s="36" t="inlineStr">
        <is>
          <t>材料費の合計</t>
        </is>
      </c>
      <c r="B14" s="5" t="n"/>
      <c r="C14" s="5" t="n"/>
      <c r="D14" s="5" t="n"/>
      <c r="E14" s="37">
        <f>SUM(E8:E13)</f>
        <v/>
      </c>
      <c r="F14" s="5" t="n"/>
    </row>
    <row r="16">
      <c r="A16" s="28" t="inlineStr">
        <is>
          <t>労務費</t>
        </is>
      </c>
      <c r="B16" s="5" t="n"/>
      <c r="C16" s="5" t="n"/>
      <c r="D16" s="5" t="n"/>
      <c r="E16" s="5" t="n"/>
      <c r="F16" s="5" t="n"/>
    </row>
    <row r="17">
      <c r="A17" s="29" t="inlineStr">
        <is>
          <t>作業</t>
        </is>
      </c>
      <c r="B17" s="29" t="inlineStr">
        <is>
          <t>時給(円)</t>
        </is>
      </c>
      <c r="C17" s="29" t="inlineStr">
        <is>
          <t>時間</t>
        </is>
      </c>
      <c r="D17" s="29" t="inlineStr">
        <is>
          <t>単位</t>
        </is>
      </c>
      <c r="E17" s="29" t="inlineStr">
        <is>
          <t>金額</t>
        </is>
      </c>
      <c r="F17" s="29" t="inlineStr">
        <is>
          <t>メモ</t>
        </is>
      </c>
    </row>
    <row r="18" ht="19" customHeight="1">
      <c r="A18" s="30" t="inlineStr">
        <is>
          <t>切断・加工</t>
        </is>
      </c>
      <c r="B18" s="31" t="n">
        <v>1500</v>
      </c>
      <c r="C18" s="32" t="n">
        <v>6</v>
      </c>
      <c r="D18" s="33" t="inlineStr">
        <is>
          <t>時間</t>
        </is>
      </c>
      <c r="E18" s="34">
        <f>IF(OR(N(B18)=0,N(C18)=0),"",B18*C18)</f>
        <v/>
      </c>
      <c r="F18" s="35" t="n"/>
    </row>
    <row r="19" ht="19" customHeight="1">
      <c r="A19" s="30" t="inlineStr">
        <is>
          <t>塗装・乾燥</t>
        </is>
      </c>
      <c r="B19" s="31" t="n">
        <v>1500</v>
      </c>
      <c r="C19" s="32" t="n">
        <v>3</v>
      </c>
      <c r="D19" s="33" t="inlineStr">
        <is>
          <t>時間</t>
        </is>
      </c>
      <c r="E19" s="34">
        <f>IF(OR(N(B19)=0,N(C19)=0),"",B19*C19)</f>
        <v/>
      </c>
      <c r="F19" s="35" t="n"/>
    </row>
    <row r="20" ht="19" customHeight="1">
      <c r="A20" s="30" t="inlineStr">
        <is>
          <t>検品・梱包</t>
        </is>
      </c>
      <c r="B20" s="31" t="n">
        <v>1200</v>
      </c>
      <c r="C20" s="32" t="n">
        <v>2</v>
      </c>
      <c r="D20" s="33" t="inlineStr">
        <is>
          <t>時間</t>
        </is>
      </c>
      <c r="E20" s="34">
        <f>IF(OR(N(B20)=0,N(C20)=0),"",B20*C20)</f>
        <v/>
      </c>
      <c r="F20" s="35" t="n"/>
    </row>
    <row r="21" ht="19" customHeight="1">
      <c r="A21" s="30" t="n"/>
      <c r="B21" s="31" t="n"/>
      <c r="C21" s="32" t="n"/>
      <c r="D21" s="33" t="n"/>
      <c r="E21" s="34">
        <f>IF(OR(N(B21)=0,N(C21)=0),"",B21*C21)</f>
        <v/>
      </c>
      <c r="F21" s="35" t="n"/>
    </row>
    <row r="22" ht="19" customHeight="1">
      <c r="A22" s="30" t="n"/>
      <c r="B22" s="31" t="n"/>
      <c r="C22" s="32" t="n"/>
      <c r="D22" s="33" t="n"/>
      <c r="E22" s="34">
        <f>IF(OR(N(B22)=0,N(C22)=0),"",B22*C22)</f>
        <v/>
      </c>
      <c r="F22" s="35" t="n"/>
    </row>
    <row r="23">
      <c r="A23" s="36" t="inlineStr">
        <is>
          <t>労務費の合計</t>
        </is>
      </c>
      <c r="B23" s="5" t="n"/>
      <c r="C23" s="5" t="n"/>
      <c r="D23" s="5" t="n"/>
      <c r="E23" s="37">
        <f>SUM(E18:E22)</f>
        <v/>
      </c>
      <c r="F23" s="5" t="n"/>
    </row>
    <row r="25">
      <c r="A25" s="28" t="inlineStr">
        <is>
          <t>経費</t>
        </is>
      </c>
      <c r="B25" s="5" t="n"/>
      <c r="C25" s="5" t="n"/>
      <c r="D25" s="5" t="n"/>
      <c r="E25" s="5" t="n"/>
      <c r="F25" s="5" t="n"/>
    </row>
    <row r="26">
      <c r="A26" s="29" t="inlineStr">
        <is>
          <t>項目</t>
        </is>
      </c>
      <c r="B26" s="29" t="inlineStr">
        <is>
          <t>金額(円)</t>
        </is>
      </c>
      <c r="C26" s="29" t="inlineStr"/>
      <c r="D26" s="29" t="inlineStr"/>
      <c r="E26" s="29" t="inlineStr">
        <is>
          <t>金額</t>
        </is>
      </c>
      <c r="F26" s="29" t="inlineStr">
        <is>
          <t>メモ</t>
        </is>
      </c>
    </row>
    <row r="27" ht="19" customHeight="1">
      <c r="A27" s="30" t="inlineStr">
        <is>
          <t>機械の電気代</t>
        </is>
      </c>
      <c r="B27" s="31" t="n">
        <v>800</v>
      </c>
      <c r="C27" s="38" t="n"/>
      <c r="D27" s="38" t="n"/>
      <c r="E27" s="34">
        <f>IF(N(B27)=0,"",B27)</f>
        <v/>
      </c>
      <c r="F27" s="35" t="n"/>
    </row>
    <row r="28" ht="19" customHeight="1">
      <c r="A28" s="30" t="inlineStr">
        <is>
          <t>刃・やすりなどの消耗品</t>
        </is>
      </c>
      <c r="B28" s="31" t="n">
        <v>1500</v>
      </c>
      <c r="C28" s="38" t="n"/>
      <c r="D28" s="38" t="n"/>
      <c r="E28" s="34">
        <f>IF(N(B28)=0,"",B28)</f>
        <v/>
      </c>
      <c r="F28" s="35" t="n"/>
    </row>
    <row r="29" ht="19" customHeight="1">
      <c r="A29" s="30" t="inlineStr">
        <is>
          <t>工房の家賃(按分)</t>
        </is>
      </c>
      <c r="B29" s="31" t="n">
        <v>5000</v>
      </c>
      <c r="C29" s="38" t="n"/>
      <c r="D29" s="38" t="n"/>
      <c r="E29" s="34">
        <f>IF(N(B29)=0,"",B29)</f>
        <v/>
      </c>
      <c r="F29" s="35" t="n"/>
    </row>
    <row r="30" ht="19" customHeight="1">
      <c r="A30" s="30" t="n"/>
      <c r="B30" s="31" t="n"/>
      <c r="C30" s="38" t="n"/>
      <c r="D30" s="38" t="n"/>
      <c r="E30" s="34">
        <f>IF(N(B30)=0,"",B30)</f>
        <v/>
      </c>
      <c r="F30" s="35" t="n"/>
    </row>
    <row r="31" ht="19" customHeight="1">
      <c r="A31" s="30" t="n"/>
      <c r="B31" s="31" t="n"/>
      <c r="C31" s="38" t="n"/>
      <c r="D31" s="38" t="n"/>
      <c r="E31" s="34">
        <f>IF(N(B31)=0,"",B31)</f>
        <v/>
      </c>
      <c r="F31" s="35" t="n"/>
    </row>
    <row r="32">
      <c r="A32" s="36" t="inlineStr">
        <is>
          <t>経費の合計</t>
        </is>
      </c>
      <c r="B32" s="5" t="n"/>
      <c r="C32" s="5" t="n"/>
      <c r="D32" s="5" t="n"/>
      <c r="E32" s="37">
        <f>SUM(E27:E31)</f>
        <v/>
      </c>
      <c r="F32" s="5" t="n"/>
    </row>
    <row r="34" ht="21" customHeight="1">
      <c r="A34" s="28" t="inlineStr">
        <is>
          <t>製造原価(ロットの合計)</t>
        </is>
      </c>
      <c r="B34" s="5" t="n"/>
      <c r="C34" s="5" t="n"/>
      <c r="D34" s="5" t="n"/>
      <c r="E34" s="24">
        <f>E14+E23+E32</f>
        <v/>
      </c>
    </row>
    <row r="35" ht="21" customHeight="1">
      <c r="A35" s="39" t="inlineStr">
        <is>
          <t>1個あたりの原価</t>
        </is>
      </c>
      <c r="B35" s="5" t="n"/>
      <c r="C35" s="5" t="n"/>
      <c r="D35" s="5" t="n"/>
      <c r="E35" s="20">
        <f>IF(N(F4)=0,"",E34/F4)</f>
        <v/>
      </c>
    </row>
    <row r="36" ht="21" customHeight="1">
      <c r="A36" s="28" t="inlineStr">
        <is>
          <t>販売価格(税抜・1個)</t>
        </is>
      </c>
      <c r="B36" s="5" t="n"/>
      <c r="C36" s="5" t="n"/>
      <c r="D36" s="5" t="n"/>
      <c r="E36" s="22" t="n">
        <v>1800</v>
      </c>
    </row>
    <row r="37" ht="21" customHeight="1">
      <c r="A37" s="28" t="inlineStr">
        <is>
          <t>1個あたりの利益</t>
        </is>
      </c>
      <c r="B37" s="5" t="n"/>
      <c r="C37" s="5" t="n"/>
      <c r="D37" s="5" t="n"/>
      <c r="E37" s="16">
        <f>IF(OR(E35="",N(E36)=0),"",E36-E35)</f>
        <v/>
      </c>
    </row>
    <row r="38" ht="21" customHeight="1">
      <c r="A38" s="39" t="inlineStr">
        <is>
          <t>原価率</t>
        </is>
      </c>
      <c r="B38" s="5" t="n"/>
      <c r="C38" s="5" t="n"/>
      <c r="D38" s="5" t="n"/>
      <c r="E38" s="26">
        <f>IF(OR(E35="",N(E36)=0),"",E35/E36)</f>
        <v/>
      </c>
    </row>
    <row r="43">
      <c r="A43" s="2" t="inlineStr">
        <is>
          <t>※経費のうち、家賃など全体でかかる費用は、作業時間や生産数で割り振って(按分して)入れます。</t>
        </is>
      </c>
    </row>
  </sheetData>
  <mergeCells count="13">
    <mergeCell ref="A16:F16"/>
    <mergeCell ref="A23:D23"/>
    <mergeCell ref="A37:D37"/>
    <mergeCell ref="A34:D34"/>
    <mergeCell ref="A35:D35"/>
    <mergeCell ref="B4:D4"/>
    <mergeCell ref="A38:D38"/>
    <mergeCell ref="A6:F6"/>
    <mergeCell ref="A1:E1"/>
    <mergeCell ref="A25:F25"/>
    <mergeCell ref="A32:D32"/>
    <mergeCell ref="A36:D36"/>
    <mergeCell ref="A14:D14"/>
  </mergeCells>
  <printOptions horizontalCentered="1"/>
  <pageMargins left="0.75" right="0.75" top="1" bottom="1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2026-10-24T12:51:28Z</dcterms:created>
  <dcterms:modified xmlns:dcterms="http://purl.org/dc/terms/" xmlns:xsi="http://www.w3.org/2001/XMLSchema-instance" xsi:type="dcterms:W3CDTF">2026-10-24T12:51:28Z</dcterms:modified>
</cp:coreProperties>
</file>