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ハビットトラッカー" sheetId="1" state="visible" r:id="rId1"/>
  </sheets>
  <definedNames>
    <definedName name="_xlnm.Print_Area" localSheetId="0">'ハビットトラッカー'!$A$1:$AH$20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月&quot;"/>
    <numFmt numFmtId="165" formatCode="0&quot;日&quot;"/>
  </numFmts>
  <fonts count="8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10"/>
    </font>
    <font>
      <name val="游ゴシック"/>
      <b val="1"/>
      <sz val="11"/>
    </font>
    <font>
      <name val="游ゴシック"/>
      <sz val="8.5"/>
    </font>
    <font>
      <name val="游ゴシック"/>
      <b val="1"/>
      <sz val="9"/>
    </font>
    <font>
      <name val="游ゴシック"/>
      <sz val="8"/>
    </font>
    <font>
      <name val="游ゴシック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E3F1F3"/>
      </patternFill>
    </fill>
  </fills>
  <borders count="9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1" fontId="3" fillId="0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0" fillId="0" borderId="5" pivotButton="0" quotePrefix="0" xfId="0"/>
    <xf numFmtId="164" fontId="3" fillId="0" borderId="1" applyAlignment="1" pivotButton="0" quotePrefix="0" xfId="0">
      <alignment horizontal="center" vertical="center" shrinkToFit="1"/>
    </xf>
    <xf numFmtId="0" fontId="4" fillId="0" borderId="0" pivotButton="0" quotePrefix="0" xfId="0"/>
    <xf numFmtId="0" fontId="2" fillId="3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center" vertical="center" shrinkToFit="1"/>
    </xf>
    <xf numFmtId="0" fontId="5" fillId="2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center" vertical="center" shrinkToFit="1"/>
    </xf>
    <xf numFmtId="0" fontId="0" fillId="0" borderId="8" pivotButton="0" quotePrefix="0" xfId="0"/>
    <xf numFmtId="0" fontId="7" fillId="0" borderId="1" applyAlignment="1" pivotButton="0" quotePrefix="0" xfId="0">
      <alignment horizontal="left" vertical="center" shrinkToFit="1"/>
    </xf>
    <xf numFmtId="0" fontId="7" fillId="0" borderId="1" applyAlignment="1" pivotButton="0" quotePrefix="0" xfId="0">
      <alignment horizontal="center" vertical="center" shrinkToFit="1"/>
    </xf>
    <xf numFmtId="9" fontId="2" fillId="0" borderId="1" applyAlignment="1" pivotButton="0" quotePrefix="0" xfId="0">
      <alignment horizontal="center" vertical="center" shrinkToFit="1"/>
    </xf>
    <xf numFmtId="165" fontId="2" fillId="0" borderId="1" applyAlignment="1" pivotButton="0" quotePrefix="0" xfId="0">
      <alignment horizontal="center" vertical="center" shrinkToFit="1"/>
    </xf>
    <xf numFmtId="0" fontId="0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A9D08E"/>
          <bgColor rgb="00A9D08E"/>
        </patternFill>
      </fill>
    </dxf>
    <dxf>
      <fill>
        <patternFill patternType="solid">
          <fgColor rgb="00D9D9D9"/>
          <bgColor rgb="00D9D9D9"/>
        </patternFill>
      </fill>
    </dxf>
    <dxf>
      <fill>
        <patternFill patternType="solid">
          <fgColor rgb="00FDE9E7"/>
          <bgColor rgb="00FDE9E7"/>
        </patternFill>
      </fill>
    </dxf>
    <dxf>
      <fill>
        <patternFill patternType="solid">
          <fgColor rgb="00E8F0FA"/>
          <bgColor rgb="00E8F0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2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.4" customWidth="1" min="2" max="2"/>
    <col width="3.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8" customWidth="1" min="33" max="33"/>
    <col width="8" customWidth="1" min="34" max="34"/>
  </cols>
  <sheetData>
    <row r="1">
      <c r="A1" s="1" t="inlineStr">
        <is>
          <t>ハビットトラッカー(習慣記録表)</t>
        </is>
      </c>
    </row>
    <row r="2">
      <c r="A2" s="2" t="inlineStr">
        <is>
          <t>年・月</t>
        </is>
      </c>
      <c r="B2" s="3" t="n">
        <v>2026</v>
      </c>
      <c r="C2" s="4" t="n"/>
      <c r="D2" s="5" t="n"/>
      <c r="E2" s="6" t="n">
        <v>11</v>
      </c>
      <c r="F2" s="5" t="n"/>
      <c r="H2" s="7" t="inlineStr">
        <is>
          <t>できた日に「○」を入れると、緑になり、達成率と今の連続日数が出ます。</t>
        </is>
      </c>
    </row>
    <row r="4">
      <c r="A4" s="8" t="inlineStr">
        <is>
          <t>習慣</t>
        </is>
      </c>
      <c r="B4" s="9">
        <f>IF(MONTH(DATE($B$2,$E$2,1))=$E$2,1,"")</f>
        <v/>
      </c>
      <c r="C4" s="9">
        <f>IF(MONTH(DATE($B$2,$E$2,2))=$E$2,2,"")</f>
        <v/>
      </c>
      <c r="D4" s="9">
        <f>IF(MONTH(DATE($B$2,$E$2,3))=$E$2,3,"")</f>
        <v/>
      </c>
      <c r="E4" s="9">
        <f>IF(MONTH(DATE($B$2,$E$2,4))=$E$2,4,"")</f>
        <v/>
      </c>
      <c r="F4" s="9">
        <f>IF(MONTH(DATE($B$2,$E$2,5))=$E$2,5,"")</f>
        <v/>
      </c>
      <c r="G4" s="9">
        <f>IF(MONTH(DATE($B$2,$E$2,6))=$E$2,6,"")</f>
        <v/>
      </c>
      <c r="H4" s="9">
        <f>IF(MONTH(DATE($B$2,$E$2,7))=$E$2,7,"")</f>
        <v/>
      </c>
      <c r="I4" s="9">
        <f>IF(MONTH(DATE($B$2,$E$2,8))=$E$2,8,"")</f>
        <v/>
      </c>
      <c r="J4" s="9">
        <f>IF(MONTH(DATE($B$2,$E$2,9))=$E$2,9,"")</f>
        <v/>
      </c>
      <c r="K4" s="9">
        <f>IF(MONTH(DATE($B$2,$E$2,10))=$E$2,10,"")</f>
        <v/>
      </c>
      <c r="L4" s="9">
        <f>IF(MONTH(DATE($B$2,$E$2,11))=$E$2,11,"")</f>
        <v/>
      </c>
      <c r="M4" s="9">
        <f>IF(MONTH(DATE($B$2,$E$2,12))=$E$2,12,"")</f>
        <v/>
      </c>
      <c r="N4" s="9">
        <f>IF(MONTH(DATE($B$2,$E$2,13))=$E$2,13,"")</f>
        <v/>
      </c>
      <c r="O4" s="9">
        <f>IF(MONTH(DATE($B$2,$E$2,14))=$E$2,14,"")</f>
        <v/>
      </c>
      <c r="P4" s="9">
        <f>IF(MONTH(DATE($B$2,$E$2,15))=$E$2,15,"")</f>
        <v/>
      </c>
      <c r="Q4" s="9">
        <f>IF(MONTH(DATE($B$2,$E$2,16))=$E$2,16,"")</f>
        <v/>
      </c>
      <c r="R4" s="9">
        <f>IF(MONTH(DATE($B$2,$E$2,17))=$E$2,17,"")</f>
        <v/>
      </c>
      <c r="S4" s="9">
        <f>IF(MONTH(DATE($B$2,$E$2,18))=$E$2,18,"")</f>
        <v/>
      </c>
      <c r="T4" s="9">
        <f>IF(MONTH(DATE($B$2,$E$2,19))=$E$2,19,"")</f>
        <v/>
      </c>
      <c r="U4" s="9">
        <f>IF(MONTH(DATE($B$2,$E$2,20))=$E$2,20,"")</f>
        <v/>
      </c>
      <c r="V4" s="9">
        <f>IF(MONTH(DATE($B$2,$E$2,21))=$E$2,21,"")</f>
        <v/>
      </c>
      <c r="W4" s="9">
        <f>IF(MONTH(DATE($B$2,$E$2,22))=$E$2,22,"")</f>
        <v/>
      </c>
      <c r="X4" s="9">
        <f>IF(MONTH(DATE($B$2,$E$2,23))=$E$2,23,"")</f>
        <v/>
      </c>
      <c r="Y4" s="9">
        <f>IF(MONTH(DATE($B$2,$E$2,24))=$E$2,24,"")</f>
        <v/>
      </c>
      <c r="Z4" s="9">
        <f>IF(MONTH(DATE($B$2,$E$2,25))=$E$2,25,"")</f>
        <v/>
      </c>
      <c r="AA4" s="9">
        <f>IF(MONTH(DATE($B$2,$E$2,26))=$E$2,26,"")</f>
        <v/>
      </c>
      <c r="AB4" s="9">
        <f>IF(MONTH(DATE($B$2,$E$2,27))=$E$2,27,"")</f>
        <v/>
      </c>
      <c r="AC4" s="9">
        <f>IF(MONTH(DATE($B$2,$E$2,28))=$E$2,28,"")</f>
        <v/>
      </c>
      <c r="AD4" s="9">
        <f>IF(MONTH(DATE($B$2,$E$2,29))=$E$2,29,"")</f>
        <v/>
      </c>
      <c r="AE4" s="9">
        <f>IF(MONTH(DATE($B$2,$E$2,30))=$E$2,30,"")</f>
        <v/>
      </c>
      <c r="AF4" s="9">
        <f>IF(MONTH(DATE($B$2,$E$2,31))=$E$2,31,"")</f>
        <v/>
      </c>
      <c r="AG4" s="10" t="inlineStr">
        <is>
          <t>達成率</t>
        </is>
      </c>
      <c r="AH4" s="10" t="inlineStr">
        <is>
          <t>連続</t>
        </is>
      </c>
    </row>
    <row r="5">
      <c r="A5" s="9" t="inlineStr">
        <is>
          <t>曜日</t>
        </is>
      </c>
      <c r="B5" s="11">
        <f>IF(B4="","",TEXT(DATE($B$2,$E$2,1),"aaa"))</f>
        <v/>
      </c>
      <c r="C5" s="11">
        <f>IF(C4="","",TEXT(DATE($B$2,$E$2,2),"aaa"))</f>
        <v/>
      </c>
      <c r="D5" s="11">
        <f>IF(D4="","",TEXT(DATE($B$2,$E$2,3),"aaa"))</f>
        <v/>
      </c>
      <c r="E5" s="11">
        <f>IF(E4="","",TEXT(DATE($B$2,$E$2,4),"aaa"))</f>
        <v/>
      </c>
      <c r="F5" s="11">
        <f>IF(F4="","",TEXT(DATE($B$2,$E$2,5),"aaa"))</f>
        <v/>
      </c>
      <c r="G5" s="11">
        <f>IF(G4="","",TEXT(DATE($B$2,$E$2,6),"aaa"))</f>
        <v/>
      </c>
      <c r="H5" s="11">
        <f>IF(H4="","",TEXT(DATE($B$2,$E$2,7),"aaa"))</f>
        <v/>
      </c>
      <c r="I5" s="11">
        <f>IF(I4="","",TEXT(DATE($B$2,$E$2,8),"aaa"))</f>
        <v/>
      </c>
      <c r="J5" s="11">
        <f>IF(J4="","",TEXT(DATE($B$2,$E$2,9),"aaa"))</f>
        <v/>
      </c>
      <c r="K5" s="11">
        <f>IF(K4="","",TEXT(DATE($B$2,$E$2,10),"aaa"))</f>
        <v/>
      </c>
      <c r="L5" s="11">
        <f>IF(L4="","",TEXT(DATE($B$2,$E$2,11),"aaa"))</f>
        <v/>
      </c>
      <c r="M5" s="11">
        <f>IF(M4="","",TEXT(DATE($B$2,$E$2,12),"aaa"))</f>
        <v/>
      </c>
      <c r="N5" s="11">
        <f>IF(N4="","",TEXT(DATE($B$2,$E$2,13),"aaa"))</f>
        <v/>
      </c>
      <c r="O5" s="11">
        <f>IF(O4="","",TEXT(DATE($B$2,$E$2,14),"aaa"))</f>
        <v/>
      </c>
      <c r="P5" s="11">
        <f>IF(P4="","",TEXT(DATE($B$2,$E$2,15),"aaa"))</f>
        <v/>
      </c>
      <c r="Q5" s="11">
        <f>IF(Q4="","",TEXT(DATE($B$2,$E$2,16),"aaa"))</f>
        <v/>
      </c>
      <c r="R5" s="11">
        <f>IF(R4="","",TEXT(DATE($B$2,$E$2,17),"aaa"))</f>
        <v/>
      </c>
      <c r="S5" s="11">
        <f>IF(S4="","",TEXT(DATE($B$2,$E$2,18),"aaa"))</f>
        <v/>
      </c>
      <c r="T5" s="11">
        <f>IF(T4="","",TEXT(DATE($B$2,$E$2,19),"aaa"))</f>
        <v/>
      </c>
      <c r="U5" s="11">
        <f>IF(U4="","",TEXT(DATE($B$2,$E$2,20),"aaa"))</f>
        <v/>
      </c>
      <c r="V5" s="11">
        <f>IF(V4="","",TEXT(DATE($B$2,$E$2,21),"aaa"))</f>
        <v/>
      </c>
      <c r="W5" s="11">
        <f>IF(W4="","",TEXT(DATE($B$2,$E$2,22),"aaa"))</f>
        <v/>
      </c>
      <c r="X5" s="11">
        <f>IF(X4="","",TEXT(DATE($B$2,$E$2,23),"aaa"))</f>
        <v/>
      </c>
      <c r="Y5" s="11">
        <f>IF(Y4="","",TEXT(DATE($B$2,$E$2,24),"aaa"))</f>
        <v/>
      </c>
      <c r="Z5" s="11">
        <f>IF(Z4="","",TEXT(DATE($B$2,$E$2,25),"aaa"))</f>
        <v/>
      </c>
      <c r="AA5" s="11">
        <f>IF(AA4="","",TEXT(DATE($B$2,$E$2,26),"aaa"))</f>
        <v/>
      </c>
      <c r="AB5" s="11">
        <f>IF(AB4="","",TEXT(DATE($B$2,$E$2,27),"aaa"))</f>
        <v/>
      </c>
      <c r="AC5" s="11">
        <f>IF(AC4="","",TEXT(DATE($B$2,$E$2,28),"aaa"))</f>
        <v/>
      </c>
      <c r="AD5" s="11">
        <f>IF(AD4="","",TEXT(DATE($B$2,$E$2,29),"aaa"))</f>
        <v/>
      </c>
      <c r="AE5" s="11">
        <f>IF(AE4="","",TEXT(DATE($B$2,$E$2,30),"aaa"))</f>
        <v/>
      </c>
      <c r="AF5" s="11">
        <f>IF(AF4="","",TEXT(DATE($B$2,$E$2,31),"aaa"))</f>
        <v/>
      </c>
      <c r="AG5" s="12" t="n"/>
      <c r="AH5" s="12" t="n"/>
    </row>
    <row r="6" ht="28" customHeight="1">
      <c r="A6" s="13" t="inlineStr">
        <is>
          <t>朝7時までに起きる</t>
        </is>
      </c>
      <c r="B6" s="14" t="n"/>
      <c r="C6" s="14" t="inlineStr">
        <is>
          <t>○</t>
        </is>
      </c>
      <c r="D6" s="14" t="inlineStr">
        <is>
          <t>○</t>
        </is>
      </c>
      <c r="E6" s="14" t="inlineStr">
        <is>
          <t>○</t>
        </is>
      </c>
      <c r="F6" s="14" t="n"/>
      <c r="G6" s="14" t="inlineStr">
        <is>
          <t>○</t>
        </is>
      </c>
      <c r="H6" s="14" t="inlineStr">
        <is>
          <t>○</t>
        </is>
      </c>
      <c r="I6" s="14" t="inlineStr">
        <is>
          <t>○</t>
        </is>
      </c>
      <c r="J6" s="14" t="n"/>
      <c r="K6" s="14" t="inlineStr">
        <is>
          <t>○</t>
        </is>
      </c>
      <c r="L6" s="14" t="inlineStr">
        <is>
          <t>○</t>
        </is>
      </c>
      <c r="M6" s="14" t="inlineStr">
        <is>
          <t>○</t>
        </is>
      </c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  <c r="Z6" s="14" t="n"/>
      <c r="AA6" s="14" t="n"/>
      <c r="AB6" s="14" t="n"/>
      <c r="AC6" s="14" t="n"/>
      <c r="AD6" s="14" t="n"/>
      <c r="AE6" s="14" t="n"/>
      <c r="AF6" s="14" t="n"/>
      <c r="AG6" s="15">
        <f>IF(OR(A6="",COUNT($B$4:$AF$4)=0),"",COUNTIF(B6:AF6,"○")/COUNT($B$4:$AF$4))</f>
        <v/>
      </c>
      <c r="AH6" s="16">
        <f>IF(A6="","",IF(COUNTIF(B6:AF6,"○")=0,0,LOOKUP(2,1/(B6:AF6="○"),COLUMN(B6:AF6))-IFERROR(LOOKUP(2,1/((B6:AF6&lt;&gt;"○")*(COLUMN(B6:AF6)&lt;LOOKUP(2,1/(B6:AF6="○"),COLUMN(B6:AF6)))),COLUMN(B6:AF6)),1)))</f>
        <v/>
      </c>
    </row>
    <row r="7" ht="28" customHeight="1">
      <c r="A7" s="13" t="inlineStr">
        <is>
          <t>ストレッチ10分</t>
        </is>
      </c>
      <c r="B7" s="14" t="inlineStr">
        <is>
          <t>○</t>
        </is>
      </c>
      <c r="C7" s="14" t="inlineStr">
        <is>
          <t>○</t>
        </is>
      </c>
      <c r="D7" s="14" t="inlineStr">
        <is>
          <t>○</t>
        </is>
      </c>
      <c r="E7" s="14" t="n"/>
      <c r="F7" s="14" t="inlineStr">
        <is>
          <t>○</t>
        </is>
      </c>
      <c r="G7" s="14" t="inlineStr">
        <is>
          <t>○</t>
        </is>
      </c>
      <c r="H7" s="14" t="inlineStr">
        <is>
          <t>○</t>
        </is>
      </c>
      <c r="I7" s="14" t="n"/>
      <c r="J7" s="14" t="inlineStr">
        <is>
          <t>○</t>
        </is>
      </c>
      <c r="K7" s="14" t="inlineStr">
        <is>
          <t>○</t>
        </is>
      </c>
      <c r="L7" s="14" t="inlineStr">
        <is>
          <t>○</t>
        </is>
      </c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  <c r="Y7" s="14" t="n"/>
      <c r="Z7" s="14" t="n"/>
      <c r="AA7" s="14" t="n"/>
      <c r="AB7" s="14" t="n"/>
      <c r="AC7" s="14" t="n"/>
      <c r="AD7" s="14" t="n"/>
      <c r="AE7" s="14" t="n"/>
      <c r="AF7" s="14" t="n"/>
      <c r="AG7" s="15">
        <f>IF(OR(A7="",COUNT($B$4:$AF$4)=0),"",COUNTIF(B7:AF7,"○")/COUNT($B$4:$AF$4))</f>
        <v/>
      </c>
      <c r="AH7" s="16">
        <f>IF(A7="","",IF(COUNTIF(B7:AF7,"○")=0,0,LOOKUP(2,1/(B7:AF7="○"),COLUMN(B7:AF7))-IFERROR(LOOKUP(2,1/((B7:AF7&lt;&gt;"○")*(COLUMN(B7:AF7)&lt;LOOKUP(2,1/(B7:AF7="○"),COLUMN(B7:AF7)))),COLUMN(B7:AF7)),1)))</f>
        <v/>
      </c>
    </row>
    <row r="8" ht="28" customHeight="1">
      <c r="A8" s="13" t="inlineStr">
        <is>
          <t>水を1.5L飲む</t>
        </is>
      </c>
      <c r="B8" s="14" t="inlineStr">
        <is>
          <t>○</t>
        </is>
      </c>
      <c r="C8" s="14" t="inlineStr">
        <is>
          <t>○</t>
        </is>
      </c>
      <c r="D8" s="14" t="n"/>
      <c r="E8" s="14" t="inlineStr">
        <is>
          <t>○</t>
        </is>
      </c>
      <c r="F8" s="14" t="inlineStr">
        <is>
          <t>○</t>
        </is>
      </c>
      <c r="G8" s="14" t="inlineStr">
        <is>
          <t>○</t>
        </is>
      </c>
      <c r="H8" s="14" t="n"/>
      <c r="I8" s="14" t="inlineStr">
        <is>
          <t>○</t>
        </is>
      </c>
      <c r="J8" s="14" t="inlineStr">
        <is>
          <t>○</t>
        </is>
      </c>
      <c r="K8" s="14" t="inlineStr">
        <is>
          <t>○</t>
        </is>
      </c>
      <c r="L8" s="14" t="n"/>
      <c r="M8" s="14" t="inlineStr">
        <is>
          <t>○</t>
        </is>
      </c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  <c r="Z8" s="14" t="n"/>
      <c r="AA8" s="14" t="n"/>
      <c r="AB8" s="14" t="n"/>
      <c r="AC8" s="14" t="n"/>
      <c r="AD8" s="14" t="n"/>
      <c r="AE8" s="14" t="n"/>
      <c r="AF8" s="14" t="n"/>
      <c r="AG8" s="15">
        <f>IF(OR(A8="",COUNT($B$4:$AF$4)=0),"",COUNTIF(B8:AF8,"○")/COUNT($B$4:$AF$4))</f>
        <v/>
      </c>
      <c r="AH8" s="16">
        <f>IF(A8="","",IF(COUNTIF(B8:AF8,"○")=0,0,LOOKUP(2,1/(B8:AF8="○"),COLUMN(B8:AF8))-IFERROR(LOOKUP(2,1/((B8:AF8&lt;&gt;"○")*(COLUMN(B8:AF8)&lt;LOOKUP(2,1/(B8:AF8="○"),COLUMN(B8:AF8)))),COLUMN(B8:AF8)),1)))</f>
        <v/>
      </c>
    </row>
    <row r="9" ht="28" customHeight="1">
      <c r="A9" s="13" t="inlineStr">
        <is>
          <t>本を15分読む</t>
        </is>
      </c>
      <c r="B9" s="14" t="inlineStr">
        <is>
          <t>○</t>
        </is>
      </c>
      <c r="C9" s="14" t="n"/>
      <c r="D9" s="14" t="inlineStr">
        <is>
          <t>○</t>
        </is>
      </c>
      <c r="E9" s="14" t="inlineStr">
        <is>
          <t>○</t>
        </is>
      </c>
      <c r="F9" s="14" t="inlineStr">
        <is>
          <t>○</t>
        </is>
      </c>
      <c r="G9" s="14" t="n"/>
      <c r="H9" s="14" t="inlineStr">
        <is>
          <t>○</t>
        </is>
      </c>
      <c r="I9" s="14" t="inlineStr">
        <is>
          <t>○</t>
        </is>
      </c>
      <c r="J9" s="14" t="inlineStr">
        <is>
          <t>○</t>
        </is>
      </c>
      <c r="K9" s="14" t="n"/>
      <c r="L9" s="14" t="inlineStr">
        <is>
          <t>○</t>
        </is>
      </c>
      <c r="M9" s="14" t="inlineStr">
        <is>
          <t>○</t>
        </is>
      </c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  <c r="Z9" s="14" t="n"/>
      <c r="AA9" s="14" t="n"/>
      <c r="AB9" s="14" t="n"/>
      <c r="AC9" s="14" t="n"/>
      <c r="AD9" s="14" t="n"/>
      <c r="AE9" s="14" t="n"/>
      <c r="AF9" s="14" t="n"/>
      <c r="AG9" s="15">
        <f>IF(OR(A9="",COUNT($B$4:$AF$4)=0),"",COUNTIF(B9:AF9,"○")/COUNT($B$4:$AF$4))</f>
        <v/>
      </c>
      <c r="AH9" s="16">
        <f>IF(A9="","",IF(COUNTIF(B9:AF9,"○")=0,0,LOOKUP(2,1/(B9:AF9="○"),COLUMN(B9:AF9))-IFERROR(LOOKUP(2,1/((B9:AF9&lt;&gt;"○")*(COLUMN(B9:AF9)&lt;LOOKUP(2,1/(B9:AF9="○"),COLUMN(B9:AF9)))),COLUMN(B9:AF9)),1)))</f>
        <v/>
      </c>
    </row>
    <row r="10" ht="28" customHeight="1">
      <c r="A10" s="13" t="inlineStr">
        <is>
          <t>英単語を5個</t>
        </is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  <c r="Z10" s="14" t="n"/>
      <c r="AA10" s="14" t="n"/>
      <c r="AB10" s="14" t="n"/>
      <c r="AC10" s="14" t="n"/>
      <c r="AD10" s="14" t="n"/>
      <c r="AE10" s="14" t="n"/>
      <c r="AF10" s="14" t="n"/>
      <c r="AG10" s="15">
        <f>IF(OR(A10="",COUNT($B$4:$AF$4)=0),"",COUNTIF(B10:AF10,"○")/COUNT($B$4:$AF$4))</f>
        <v/>
      </c>
      <c r="AH10" s="16">
        <f>IF(A10="","",IF(COUNTIF(B10:AF10,"○")=0,0,LOOKUP(2,1/(B10:AF10="○"),COLUMN(B10:AF10))-IFERROR(LOOKUP(2,1/((B10:AF10&lt;&gt;"○")*(COLUMN(B10:AF10)&lt;LOOKUP(2,1/(B10:AF10="○"),COLUMN(B10:AF10)))),COLUMN(B10:AF10)),1)))</f>
        <v/>
      </c>
    </row>
    <row r="11" ht="28" customHeight="1">
      <c r="A11" s="13" t="inlineStr">
        <is>
          <t>日記を書く</t>
        </is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  <c r="Z11" s="14" t="n"/>
      <c r="AA11" s="14" t="n"/>
      <c r="AB11" s="14" t="n"/>
      <c r="AC11" s="14" t="n"/>
      <c r="AD11" s="14" t="n"/>
      <c r="AE11" s="14" t="n"/>
      <c r="AF11" s="14" t="n"/>
      <c r="AG11" s="15">
        <f>IF(OR(A11="",COUNT($B$4:$AF$4)=0),"",COUNTIF(B11:AF11,"○")/COUNT($B$4:$AF$4))</f>
        <v/>
      </c>
      <c r="AH11" s="16">
        <f>IF(A11="","",IF(COUNTIF(B11:AF11,"○")=0,0,LOOKUP(2,1/(B11:AF11="○"),COLUMN(B11:AF11))-IFERROR(LOOKUP(2,1/((B11:AF11&lt;&gt;"○")*(COLUMN(B11:AF11)&lt;LOOKUP(2,1/(B11:AF11="○"),COLUMN(B11:AF11)))),COLUMN(B11:AF11)),1)))</f>
        <v/>
      </c>
    </row>
    <row r="12" ht="28" customHeight="1">
      <c r="A12" s="13" t="inlineStr">
        <is>
          <t>23時までに寝る</t>
        </is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  <c r="Z12" s="14" t="n"/>
      <c r="AA12" s="14" t="n"/>
      <c r="AB12" s="14" t="n"/>
      <c r="AC12" s="14" t="n"/>
      <c r="AD12" s="14" t="n"/>
      <c r="AE12" s="14" t="n"/>
      <c r="AF12" s="14" t="n"/>
      <c r="AG12" s="15">
        <f>IF(OR(A12="",COUNT($B$4:$AF$4)=0),"",COUNTIF(B12:AF12,"○")/COUNT($B$4:$AF$4))</f>
        <v/>
      </c>
      <c r="AH12" s="16">
        <f>IF(A12="","",IF(COUNTIF(B12:AF12,"○")=0,0,LOOKUP(2,1/(B12:AF12="○"),COLUMN(B12:AF12))-IFERROR(LOOKUP(2,1/((B12:AF12&lt;&gt;"○")*(COLUMN(B12:AF12)&lt;LOOKUP(2,1/(B12:AF12="○"),COLUMN(B12:AF12)))),COLUMN(B12:AF12)),1)))</f>
        <v/>
      </c>
    </row>
    <row r="13" ht="28" customHeight="1">
      <c r="A13" s="13" t="n"/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  <c r="Z13" s="14" t="n"/>
      <c r="AA13" s="14" t="n"/>
      <c r="AB13" s="14" t="n"/>
      <c r="AC13" s="14" t="n"/>
      <c r="AD13" s="14" t="n"/>
      <c r="AE13" s="14" t="n"/>
      <c r="AF13" s="14" t="n"/>
      <c r="AG13" s="15">
        <f>IF(OR(A13="",COUNT($B$4:$AF$4)=0),"",COUNTIF(B13:AF13,"○")/COUNT($B$4:$AF$4))</f>
        <v/>
      </c>
      <c r="AH13" s="16">
        <f>IF(A13="","",IF(COUNTIF(B13:AF13,"○")=0,0,LOOKUP(2,1/(B13:AF13="○"),COLUMN(B13:AF13))-IFERROR(LOOKUP(2,1/((B13:AF13&lt;&gt;"○")*(COLUMN(B13:AF13)&lt;LOOKUP(2,1/(B13:AF13="○"),COLUMN(B13:AF13)))),COLUMN(B13:AF13)),1)))</f>
        <v/>
      </c>
    </row>
    <row r="14" ht="28" customHeight="1">
      <c r="A14" s="13" t="n"/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  <c r="Z14" s="14" t="n"/>
      <c r="AA14" s="14" t="n"/>
      <c r="AB14" s="14" t="n"/>
      <c r="AC14" s="14" t="n"/>
      <c r="AD14" s="14" t="n"/>
      <c r="AE14" s="14" t="n"/>
      <c r="AF14" s="14" t="n"/>
      <c r="AG14" s="15">
        <f>IF(OR(A14="",COUNT($B$4:$AF$4)=0),"",COUNTIF(B14:AF14,"○")/COUNT($B$4:$AF$4))</f>
        <v/>
      </c>
      <c r="AH14" s="16">
        <f>IF(A14="","",IF(COUNTIF(B14:AF14,"○")=0,0,LOOKUP(2,1/(B14:AF14="○"),COLUMN(B14:AF14))-IFERROR(LOOKUP(2,1/((B14:AF14&lt;&gt;"○")*(COLUMN(B14:AF14)&lt;LOOKUP(2,1/(B14:AF14="○"),COLUMN(B14:AF14)))),COLUMN(B14:AF14)),1)))</f>
        <v/>
      </c>
    </row>
    <row r="15" ht="28" customHeight="1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  <c r="Z15" s="14" t="n"/>
      <c r="AA15" s="14" t="n"/>
      <c r="AB15" s="14" t="n"/>
      <c r="AC15" s="14" t="n"/>
      <c r="AD15" s="14" t="n"/>
      <c r="AE15" s="14" t="n"/>
      <c r="AF15" s="14" t="n"/>
      <c r="AG15" s="15">
        <f>IF(OR(A15="",COUNT($B$4:$AF$4)=0),"",COUNTIF(B15:AF15,"○")/COUNT($B$4:$AF$4))</f>
        <v/>
      </c>
      <c r="AH15" s="16">
        <f>IF(A15="","",IF(COUNTIF(B15:AF15,"○")=0,0,LOOKUP(2,1/(B15:AF15="○"),COLUMN(B15:AF15))-IFERROR(LOOKUP(2,1/((B15:AF15&lt;&gt;"○")*(COLUMN(B15:AF15)&lt;LOOKUP(2,1/(B15:AF15="○"),COLUMN(B15:AF15)))),COLUMN(B15:AF15)),1)))</f>
        <v/>
      </c>
    </row>
    <row r="16" ht="20" customHeight="1">
      <c r="A16" s="10" t="inlineStr">
        <is>
          <t>できた数</t>
        </is>
      </c>
      <c r="B16" s="10">
        <f>IF(B$4="","",COUNTIF(B6:B15,"○"))</f>
        <v/>
      </c>
      <c r="C16" s="10">
        <f>IF(C$4="","",COUNTIF(C6:C15,"○"))</f>
        <v/>
      </c>
      <c r="D16" s="10">
        <f>IF(D$4="","",COUNTIF(D6:D15,"○"))</f>
        <v/>
      </c>
      <c r="E16" s="10">
        <f>IF(E$4="","",COUNTIF(E6:E15,"○"))</f>
        <v/>
      </c>
      <c r="F16" s="10">
        <f>IF(F$4="","",COUNTIF(F6:F15,"○"))</f>
        <v/>
      </c>
      <c r="G16" s="10">
        <f>IF(G$4="","",COUNTIF(G6:G15,"○"))</f>
        <v/>
      </c>
      <c r="H16" s="10">
        <f>IF(H$4="","",COUNTIF(H6:H15,"○"))</f>
        <v/>
      </c>
      <c r="I16" s="10">
        <f>IF(I$4="","",COUNTIF(I6:I15,"○"))</f>
        <v/>
      </c>
      <c r="J16" s="10">
        <f>IF(J$4="","",COUNTIF(J6:J15,"○"))</f>
        <v/>
      </c>
      <c r="K16" s="10">
        <f>IF(K$4="","",COUNTIF(K6:K15,"○"))</f>
        <v/>
      </c>
      <c r="L16" s="10">
        <f>IF(L$4="","",COUNTIF(L6:L15,"○"))</f>
        <v/>
      </c>
      <c r="M16" s="10">
        <f>IF(M$4="","",COUNTIF(M6:M15,"○"))</f>
        <v/>
      </c>
      <c r="N16" s="10">
        <f>IF(N$4="","",COUNTIF(N6:N15,"○"))</f>
        <v/>
      </c>
      <c r="O16" s="10">
        <f>IF(O$4="","",COUNTIF(O6:O15,"○"))</f>
        <v/>
      </c>
      <c r="P16" s="10">
        <f>IF(P$4="","",COUNTIF(P6:P15,"○"))</f>
        <v/>
      </c>
      <c r="Q16" s="10">
        <f>IF(Q$4="","",COUNTIF(Q6:Q15,"○"))</f>
        <v/>
      </c>
      <c r="R16" s="10">
        <f>IF(R$4="","",COUNTIF(R6:R15,"○"))</f>
        <v/>
      </c>
      <c r="S16" s="10">
        <f>IF(S$4="","",COUNTIF(S6:S15,"○"))</f>
        <v/>
      </c>
      <c r="T16" s="10">
        <f>IF(T$4="","",COUNTIF(T6:T15,"○"))</f>
        <v/>
      </c>
      <c r="U16" s="10">
        <f>IF(U$4="","",COUNTIF(U6:U15,"○"))</f>
        <v/>
      </c>
      <c r="V16" s="10">
        <f>IF(V$4="","",COUNTIF(V6:V15,"○"))</f>
        <v/>
      </c>
      <c r="W16" s="10">
        <f>IF(W$4="","",COUNTIF(W6:W15,"○"))</f>
        <v/>
      </c>
      <c r="X16" s="10">
        <f>IF(X$4="","",COUNTIF(X6:X15,"○"))</f>
        <v/>
      </c>
      <c r="Y16" s="10">
        <f>IF(Y$4="","",COUNTIF(Y6:Y15,"○"))</f>
        <v/>
      </c>
      <c r="Z16" s="10">
        <f>IF(Z$4="","",COUNTIF(Z6:Z15,"○"))</f>
        <v/>
      </c>
      <c r="AA16" s="10">
        <f>IF(AA$4="","",COUNTIF(AA6:AA15,"○"))</f>
        <v/>
      </c>
      <c r="AB16" s="10">
        <f>IF(AB$4="","",COUNTIF(AB6:AB15,"○"))</f>
        <v/>
      </c>
      <c r="AC16" s="10">
        <f>IF(AC$4="","",COUNTIF(AC6:AC15,"○"))</f>
        <v/>
      </c>
      <c r="AD16" s="10">
        <f>IF(AD$4="","",COUNTIF(AD6:AD15,"○"))</f>
        <v/>
      </c>
      <c r="AE16" s="10">
        <f>IF(AE$4="","",COUNTIF(AE6:AE15,"○"))</f>
        <v/>
      </c>
      <c r="AF16" s="10">
        <f>IF(AF$4="","",COUNTIF(AF6:AF15,"○"))</f>
        <v/>
      </c>
    </row>
    <row r="18" ht="20" customHeight="1">
      <c r="A18" s="8" t="inlineStr">
        <is>
          <t>今月のふり返り</t>
        </is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7" t="n"/>
      <c r="V18" s="17" t="n"/>
      <c r="W18" s="17" t="n"/>
      <c r="X18" s="17" t="n"/>
      <c r="Y18" s="17" t="n"/>
      <c r="Z18" s="17" t="n"/>
      <c r="AA18" s="17" t="n"/>
      <c r="AB18" s="17" t="n"/>
      <c r="AC18" s="17" t="n"/>
      <c r="AD18" s="17" t="n"/>
      <c r="AE18" s="17" t="n"/>
      <c r="AF18" s="17" t="n"/>
      <c r="AG18" s="17" t="n"/>
      <c r="AH18" s="17" t="n"/>
    </row>
    <row r="19" ht="20" customHeight="1"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</row>
    <row r="20" ht="20" customHeight="1"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7" t="n"/>
      <c r="U20" s="17" t="n"/>
      <c r="V20" s="17" t="n"/>
      <c r="W20" s="17" t="n"/>
      <c r="X20" s="17" t="n"/>
      <c r="Y20" s="17" t="n"/>
      <c r="Z20" s="17" t="n"/>
      <c r="AA20" s="17" t="n"/>
      <c r="AB20" s="17" t="n"/>
      <c r="AC20" s="17" t="n"/>
      <c r="AD20" s="17" t="n"/>
      <c r="AE20" s="17" t="n"/>
      <c r="AF20" s="17" t="n"/>
      <c r="AG20" s="17" t="n"/>
      <c r="AH20" s="17" t="n"/>
    </row>
  </sheetData>
  <mergeCells count="6">
    <mergeCell ref="E2:F2"/>
    <mergeCell ref="A1:P1"/>
    <mergeCell ref="AG4:AG5"/>
    <mergeCell ref="AH4:AH5"/>
    <mergeCell ref="B18:AH20"/>
    <mergeCell ref="B2:D2"/>
  </mergeCells>
  <conditionalFormatting sqref="B6:AF15">
    <cfRule type="expression" priority="1" dxfId="0">
      <formula>B6="○"</formula>
    </cfRule>
    <cfRule type="expression" priority="2" dxfId="1">
      <formula>B$4=""</formula>
    </cfRule>
  </conditionalFormatting>
  <conditionalFormatting sqref="B4:AF15">
    <cfRule type="expression" priority="3" dxfId="2">
      <formula>B$5="日"</formula>
    </cfRule>
    <cfRule type="expression" priority="4" dxfId="3">
      <formula>B$5="土"</formula>
    </cfRule>
  </conditionalFormatting>
  <conditionalFormatting sqref="AG6:AG15">
    <cfRule type="dataBar" priority="5">
      <dataBar>
        <cfvo type="num" val="0"/>
        <cfvo type="num" val="1"/>
        <color rgb="00A9D08E"/>
      </dataBar>
    </cfRule>
  </conditionalFormatting>
  <dataValidations count="1">
    <dataValidation sqref="B6:AF15" showDropDown="0" showInputMessage="0" showErrorMessage="0" allowBlank="1" type="list">
      <formula1>"○,×"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2026-10-25T06:48:06Z</dcterms:created>
  <dcterms:modified xmlns:dcterms="http://purl.org/dc/terms/" xmlns:xsi="http://www.w3.org/2001/XMLSchema-instance" xsi:type="dcterms:W3CDTF">2026-10-25T06:48:06Z</dcterms:modified>
</cp:coreProperties>
</file>