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程表" sheetId="1" state="visible" r:id="rId1"/>
  </sheets>
  <definedNames>
    <definedName name="_xlnm.Print_Area" localSheetId="0">'工程表'!$A$1:$AL$27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d"/>
    <numFmt numFmtId="166" formatCode="m/d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sz val="10"/>
    </font>
    <font>
      <name val="游ゴシック"/>
      <b val="1"/>
      <sz val="9"/>
    </font>
    <font>
      <name val="游ゴシック"/>
      <b val="1"/>
      <sz val="10"/>
    </font>
    <font>
      <name val="游ゴシック"/>
      <sz val="8.5"/>
    </font>
    <font>
      <name val="游ゴシック"/>
      <b val="1"/>
      <sz val="8.5"/>
    </font>
    <font>
      <name val="游ゴシック"/>
      <sz val="8"/>
    </font>
    <font>
      <name val="游ゴシック"/>
      <sz val="9"/>
    </font>
    <font>
      <name val="游ゴシック"/>
      <sz val="9.5"/>
    </font>
  </fonts>
  <fills count="4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</fills>
  <borders count="9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4" fillId="2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0" fillId="0" borderId="5" pivotButton="0" quotePrefix="0" xfId="0"/>
    <xf numFmtId="164" fontId="5" fillId="3" borderId="1" applyAlignment="1" pivotButton="0" quotePrefix="0" xfId="0">
      <alignment horizontal="center" vertical="center" shrinkToFit="1"/>
    </xf>
    <xf numFmtId="0" fontId="6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 shrinkToFi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shrinkToFit="1"/>
    </xf>
    <xf numFmtId="165" fontId="7" fillId="2" borderId="1" applyAlignment="1" pivotButton="0" quotePrefix="0" xfId="0">
      <alignment horizontal="center" vertical="center" shrinkToFit="1"/>
    </xf>
    <xf numFmtId="0" fontId="8" fillId="2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left" vertical="center" shrinkToFit="1"/>
    </xf>
    <xf numFmtId="0" fontId="10" fillId="0" borderId="1" applyAlignment="1" pivotButton="0" quotePrefix="0" xfId="0">
      <alignment horizontal="center" vertical="center" shrinkToFit="1"/>
    </xf>
    <xf numFmtId="166" fontId="10" fillId="0" borderId="1" applyAlignment="1" pivotButton="0" quotePrefix="0" xfId="0">
      <alignment horizontal="center" vertical="center" shrinkToFit="1"/>
    </xf>
    <xf numFmtId="1" fontId="10" fillId="0" borderId="1" applyAlignment="1" pivotButton="0" quotePrefix="0" xfId="0">
      <alignment horizontal="center" vertical="center" shrinkToFit="1"/>
    </xf>
    <xf numFmtId="9" fontId="10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4">
    <dxf>
      <fill>
        <patternFill patternType="solid">
          <fgColor rgb="002F75B5"/>
          <bgColor rgb="002F75B5"/>
        </patternFill>
      </fill>
    </dxf>
    <dxf>
      <fill>
        <patternFill patternType="solid">
          <fgColor rgb="00A9CCE8"/>
          <bgColor rgb="00A9CCE8"/>
        </patternFill>
      </fill>
    </dxf>
    <dxf>
      <fill>
        <patternFill patternType="solid">
          <fgColor rgb="00FFE699"/>
          <bgColor rgb="00FFE699"/>
        </patternFill>
      </fill>
    </dxf>
    <dxf>
      <fill>
        <patternFill patternType="solid">
          <fgColor rgb="00EEEEEE"/>
          <b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27"/>
  <sheetViews>
    <sheetView showGridLines="0" workbookViewId="0">
      <pane xSplit="7" ySplit="5" topLeftCell="H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9" customWidth="1" min="4" max="4"/>
    <col width="9" customWidth="1" min="5" max="5"/>
    <col width="5" customWidth="1" min="6" max="6"/>
    <col width="6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  <col width="3.1" customWidth="1" min="37" max="37"/>
    <col width="3.1" customWidth="1" min="38" max="38"/>
  </cols>
  <sheetData>
    <row r="1">
      <c r="A1" s="1" t="inlineStr">
        <is>
          <t>工程表(日単位)</t>
        </is>
      </c>
      <c r="H1" s="2" t="inlineStr">
        <is>
          <t>表示の開始日</t>
        </is>
      </c>
      <c r="I1" s="3" t="n"/>
      <c r="J1" s="3" t="n"/>
      <c r="K1" s="3" t="n"/>
      <c r="L1" s="3" t="n"/>
      <c r="M1" s="4" t="n"/>
      <c r="N1" s="5" t="n">
        <v>46327</v>
      </c>
      <c r="O1" s="3" t="n"/>
      <c r="P1" s="3" t="n"/>
      <c r="Q1" s="3" t="n"/>
      <c r="R1" s="3" t="n"/>
      <c r="S1" s="4" t="n"/>
      <c r="U1" s="6" t="inlineStr">
        <is>
          <t>※黄色の列が今日です。土日は灰色。</t>
        </is>
      </c>
    </row>
    <row r="2">
      <c r="B2" s="7" t="inlineStr">
        <is>
          <t>件名・工事名</t>
        </is>
      </c>
      <c r="C2" s="8" t="inlineStr">
        <is>
          <t>(例)○○ビル 改修工事</t>
        </is>
      </c>
      <c r="D2" s="9" t="n"/>
      <c r="E2" s="9" t="n"/>
      <c r="F2" s="9" t="n"/>
      <c r="G2" s="9" t="n"/>
    </row>
    <row r="4">
      <c r="A4" s="10" t="inlineStr">
        <is>
          <t>No</t>
        </is>
      </c>
      <c r="B4" s="10" t="inlineStr">
        <is>
          <t>工程・作業</t>
        </is>
      </c>
      <c r="C4" s="10" t="inlineStr">
        <is>
          <t>担当</t>
        </is>
      </c>
      <c r="D4" s="10" t="inlineStr">
        <is>
          <t>開始日</t>
        </is>
      </c>
      <c r="E4" s="10" t="inlineStr">
        <is>
          <t>終了日</t>
        </is>
      </c>
      <c r="F4" s="10" t="inlineStr">
        <is>
          <t>日数</t>
        </is>
      </c>
      <c r="G4" s="10" t="inlineStr">
        <is>
          <t>進捗</t>
        </is>
      </c>
      <c r="H4" s="11">
        <f>$N$1+0</f>
        <v/>
      </c>
      <c r="I4" s="11">
        <f>$N$1+1</f>
        <v/>
      </c>
      <c r="J4" s="11">
        <f>$N$1+2</f>
        <v/>
      </c>
      <c r="K4" s="11">
        <f>$N$1+3</f>
        <v/>
      </c>
      <c r="L4" s="11">
        <f>$N$1+4</f>
        <v/>
      </c>
      <c r="M4" s="11">
        <f>$N$1+5</f>
        <v/>
      </c>
      <c r="N4" s="11">
        <f>$N$1+6</f>
        <v/>
      </c>
      <c r="O4" s="11">
        <f>$N$1+7</f>
        <v/>
      </c>
      <c r="P4" s="11">
        <f>$N$1+8</f>
        <v/>
      </c>
      <c r="Q4" s="11">
        <f>$N$1+9</f>
        <v/>
      </c>
      <c r="R4" s="11">
        <f>$N$1+10</f>
        <v/>
      </c>
      <c r="S4" s="11">
        <f>$N$1+11</f>
        <v/>
      </c>
      <c r="T4" s="11">
        <f>$N$1+12</f>
        <v/>
      </c>
      <c r="U4" s="11">
        <f>$N$1+13</f>
        <v/>
      </c>
      <c r="V4" s="11">
        <f>$N$1+14</f>
        <v/>
      </c>
      <c r="W4" s="11">
        <f>$N$1+15</f>
        <v/>
      </c>
      <c r="X4" s="11">
        <f>$N$1+16</f>
        <v/>
      </c>
      <c r="Y4" s="11">
        <f>$N$1+17</f>
        <v/>
      </c>
      <c r="Z4" s="11">
        <f>$N$1+18</f>
        <v/>
      </c>
      <c r="AA4" s="11">
        <f>$N$1+19</f>
        <v/>
      </c>
      <c r="AB4" s="11">
        <f>$N$1+20</f>
        <v/>
      </c>
      <c r="AC4" s="11">
        <f>$N$1+21</f>
        <v/>
      </c>
      <c r="AD4" s="11">
        <f>$N$1+22</f>
        <v/>
      </c>
      <c r="AE4" s="11">
        <f>$N$1+23</f>
        <v/>
      </c>
      <c r="AF4" s="11">
        <f>$N$1+24</f>
        <v/>
      </c>
      <c r="AG4" s="11">
        <f>$N$1+25</f>
        <v/>
      </c>
      <c r="AH4" s="11">
        <f>$N$1+26</f>
        <v/>
      </c>
      <c r="AI4" s="11">
        <f>$N$1+27</f>
        <v/>
      </c>
      <c r="AJ4" s="11">
        <f>$N$1+28</f>
        <v/>
      </c>
      <c r="AK4" s="11">
        <f>$N$1+29</f>
        <v/>
      </c>
      <c r="AL4" s="11">
        <f>$N$1+30</f>
        <v/>
      </c>
    </row>
    <row r="5">
      <c r="A5" s="9" t="n"/>
      <c r="B5" s="9" t="n"/>
      <c r="C5" s="9" t="n"/>
      <c r="D5" s="9" t="n"/>
      <c r="E5" s="9" t="n"/>
      <c r="F5" s="9" t="n"/>
      <c r="G5" s="9" t="n"/>
      <c r="H5" s="12">
        <f>TEXT(H4,"aaa")</f>
        <v/>
      </c>
      <c r="I5" s="12">
        <f>TEXT(I4,"aaa")</f>
        <v/>
      </c>
      <c r="J5" s="12">
        <f>TEXT(J4,"aaa")</f>
        <v/>
      </c>
      <c r="K5" s="12">
        <f>TEXT(K4,"aaa")</f>
        <v/>
      </c>
      <c r="L5" s="12">
        <f>TEXT(L4,"aaa")</f>
        <v/>
      </c>
      <c r="M5" s="12">
        <f>TEXT(M4,"aaa")</f>
        <v/>
      </c>
      <c r="N5" s="12">
        <f>TEXT(N4,"aaa")</f>
        <v/>
      </c>
      <c r="O5" s="12">
        <f>TEXT(O4,"aaa")</f>
        <v/>
      </c>
      <c r="P5" s="12">
        <f>TEXT(P4,"aaa")</f>
        <v/>
      </c>
      <c r="Q5" s="12">
        <f>TEXT(Q4,"aaa")</f>
        <v/>
      </c>
      <c r="R5" s="12">
        <f>TEXT(R4,"aaa")</f>
        <v/>
      </c>
      <c r="S5" s="12">
        <f>TEXT(S4,"aaa")</f>
        <v/>
      </c>
      <c r="T5" s="12">
        <f>TEXT(T4,"aaa")</f>
        <v/>
      </c>
      <c r="U5" s="12">
        <f>TEXT(U4,"aaa")</f>
        <v/>
      </c>
      <c r="V5" s="12">
        <f>TEXT(V4,"aaa")</f>
        <v/>
      </c>
      <c r="W5" s="12">
        <f>TEXT(W4,"aaa")</f>
        <v/>
      </c>
      <c r="X5" s="12">
        <f>TEXT(X4,"aaa")</f>
        <v/>
      </c>
      <c r="Y5" s="12">
        <f>TEXT(Y4,"aaa")</f>
        <v/>
      </c>
      <c r="Z5" s="12">
        <f>TEXT(Z4,"aaa")</f>
        <v/>
      </c>
      <c r="AA5" s="12">
        <f>TEXT(AA4,"aaa")</f>
        <v/>
      </c>
      <c r="AB5" s="12">
        <f>TEXT(AB4,"aaa")</f>
        <v/>
      </c>
      <c r="AC5" s="12">
        <f>TEXT(AC4,"aaa")</f>
        <v/>
      </c>
      <c r="AD5" s="12">
        <f>TEXT(AD4,"aaa")</f>
        <v/>
      </c>
      <c r="AE5" s="12">
        <f>TEXT(AE4,"aaa")</f>
        <v/>
      </c>
      <c r="AF5" s="12">
        <f>TEXT(AF4,"aaa")</f>
        <v/>
      </c>
      <c r="AG5" s="12">
        <f>TEXT(AG4,"aaa")</f>
        <v/>
      </c>
      <c r="AH5" s="12">
        <f>TEXT(AH4,"aaa")</f>
        <v/>
      </c>
      <c r="AI5" s="12">
        <f>TEXT(AI4,"aaa")</f>
        <v/>
      </c>
      <c r="AJ5" s="12">
        <f>TEXT(AJ4,"aaa")</f>
        <v/>
      </c>
      <c r="AK5" s="12">
        <f>TEXT(AK4,"aaa")</f>
        <v/>
      </c>
      <c r="AL5" s="12">
        <f>TEXT(AL4,"aaa")</f>
        <v/>
      </c>
    </row>
    <row r="6" ht="20" customHeight="1">
      <c r="A6" s="13" t="n">
        <v>1</v>
      </c>
      <c r="B6" s="14" t="inlineStr">
        <is>
          <t>準備・仮設工事</t>
        </is>
      </c>
      <c r="C6" s="15" t="inlineStr">
        <is>
          <t>山田</t>
        </is>
      </c>
      <c r="D6" s="16" t="n">
        <v>46327</v>
      </c>
      <c r="E6" s="16" t="n">
        <v>46329</v>
      </c>
      <c r="F6" s="17">
        <f>IF(OR(D6="",E6=""),"",E6-D6+1)</f>
        <v/>
      </c>
      <c r="G6" s="18" t="n">
        <v>1</v>
      </c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5" t="n"/>
      <c r="AH6" s="15" t="n"/>
      <c r="AI6" s="15" t="n"/>
      <c r="AJ6" s="15" t="n"/>
      <c r="AK6" s="15" t="n"/>
      <c r="AL6" s="15" t="n"/>
    </row>
    <row r="7" ht="20" customHeight="1">
      <c r="A7" s="13" t="n">
        <v>2</v>
      </c>
      <c r="B7" s="14" t="inlineStr">
        <is>
          <t>解体工事</t>
        </is>
      </c>
      <c r="C7" s="15" t="inlineStr">
        <is>
          <t>佐藤</t>
        </is>
      </c>
      <c r="D7" s="16" t="n">
        <v>46330</v>
      </c>
      <c r="E7" s="16" t="n">
        <v>46334</v>
      </c>
      <c r="F7" s="17">
        <f>IF(OR(D7="",E7=""),"",E7-D7+1)</f>
        <v/>
      </c>
      <c r="G7" s="18" t="n">
        <v>1</v>
      </c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5" t="n"/>
      <c r="AH7" s="15" t="n"/>
      <c r="AI7" s="15" t="n"/>
      <c r="AJ7" s="15" t="n"/>
      <c r="AK7" s="15" t="n"/>
      <c r="AL7" s="15" t="n"/>
    </row>
    <row r="8" ht="20" customHeight="1">
      <c r="A8" s="13" t="n">
        <v>3</v>
      </c>
      <c r="B8" s="14" t="inlineStr">
        <is>
          <t>配管・配線工事</t>
        </is>
      </c>
      <c r="C8" s="15" t="inlineStr">
        <is>
          <t>鈴木</t>
        </is>
      </c>
      <c r="D8" s="16" t="n">
        <v>46335</v>
      </c>
      <c r="E8" s="16" t="n">
        <v>46342</v>
      </c>
      <c r="F8" s="17">
        <f>IF(OR(D8="",E8=""),"",E8-D8+1)</f>
        <v/>
      </c>
      <c r="G8" s="18" t="n">
        <v>0.5</v>
      </c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  <c r="AI8" s="15" t="n"/>
      <c r="AJ8" s="15" t="n"/>
      <c r="AK8" s="15" t="n"/>
      <c r="AL8" s="15" t="n"/>
    </row>
    <row r="9" ht="20" customHeight="1">
      <c r="A9" s="13" t="n">
        <v>4</v>
      </c>
      <c r="B9" s="14" t="inlineStr">
        <is>
          <t>内装下地</t>
        </is>
      </c>
      <c r="C9" s="15" t="inlineStr">
        <is>
          <t>田中</t>
        </is>
      </c>
      <c r="D9" s="16" t="n">
        <v>46339</v>
      </c>
      <c r="E9" s="16" t="n">
        <v>46346</v>
      </c>
      <c r="F9" s="17">
        <f>IF(OR(D9="",E9=""),"",E9-D9+1)</f>
        <v/>
      </c>
      <c r="G9" s="18" t="n">
        <v>0.2</v>
      </c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</row>
    <row r="10" ht="20" customHeight="1">
      <c r="A10" s="13" t="n">
        <v>5</v>
      </c>
      <c r="B10" s="14" t="inlineStr">
        <is>
          <t>内装仕上げ</t>
        </is>
      </c>
      <c r="C10" s="15" t="inlineStr">
        <is>
          <t>田中</t>
        </is>
      </c>
      <c r="D10" s="16" t="n">
        <v>46347</v>
      </c>
      <c r="E10" s="16" t="n">
        <v>46352</v>
      </c>
      <c r="F10" s="17">
        <f>IF(OR(D10="",E10=""),"",E10-D10+1)</f>
        <v/>
      </c>
      <c r="G10" s="18" t="n">
        <v>0</v>
      </c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5" t="n"/>
      <c r="AI10" s="15" t="n"/>
      <c r="AJ10" s="15" t="n"/>
      <c r="AK10" s="15" t="n"/>
      <c r="AL10" s="15" t="n"/>
    </row>
    <row r="11" ht="20" customHeight="1">
      <c r="A11" s="13" t="n">
        <v>6</v>
      </c>
      <c r="B11" s="14" t="inlineStr">
        <is>
          <t>設備の取り付け</t>
        </is>
      </c>
      <c r="C11" s="15" t="inlineStr">
        <is>
          <t>鈴木</t>
        </is>
      </c>
      <c r="D11" s="16" t="n">
        <v>46349</v>
      </c>
      <c r="E11" s="16" t="n">
        <v>46353</v>
      </c>
      <c r="F11" s="17">
        <f>IF(OR(D11="",E11=""),"",E11-D11+1)</f>
        <v/>
      </c>
      <c r="G11" s="18" t="n">
        <v>0</v>
      </c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</row>
    <row r="12" ht="20" customHeight="1">
      <c r="A12" s="13" t="n">
        <v>7</v>
      </c>
      <c r="B12" s="14" t="inlineStr">
        <is>
          <t>清掃・検査</t>
        </is>
      </c>
      <c r="C12" s="15" t="inlineStr">
        <is>
          <t>山田</t>
        </is>
      </c>
      <c r="D12" s="16" t="n">
        <v>46354</v>
      </c>
      <c r="E12" s="16" t="n">
        <v>46355</v>
      </c>
      <c r="F12" s="17">
        <f>IF(OR(D12="",E12=""),"",E12-D12+1)</f>
        <v/>
      </c>
      <c r="G12" s="18" t="n">
        <v>0</v>
      </c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5" t="n"/>
      <c r="AI12" s="15" t="n"/>
      <c r="AJ12" s="15" t="n"/>
      <c r="AK12" s="15" t="n"/>
      <c r="AL12" s="15" t="n"/>
    </row>
    <row r="13" ht="20" customHeight="1">
      <c r="A13" s="13" t="n">
        <v>8</v>
      </c>
      <c r="B13" s="14" t="inlineStr">
        <is>
          <t>引き渡し</t>
        </is>
      </c>
      <c r="C13" s="15" t="inlineStr">
        <is>
          <t>山田</t>
        </is>
      </c>
      <c r="D13" s="16" t="n">
        <v>46356</v>
      </c>
      <c r="E13" s="16" t="n">
        <v>46356</v>
      </c>
      <c r="F13" s="17">
        <f>IF(OR(D13="",E13=""),"",E13-D13+1)</f>
        <v/>
      </c>
      <c r="G13" s="18" t="n">
        <v>0</v>
      </c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5" t="n"/>
      <c r="AI13" s="15" t="n"/>
      <c r="AJ13" s="15" t="n"/>
      <c r="AK13" s="15" t="n"/>
      <c r="AL13" s="15" t="n"/>
    </row>
    <row r="14" ht="20" customHeight="1">
      <c r="A14" s="13" t="n">
        <v>9</v>
      </c>
      <c r="B14" s="14" t="n"/>
      <c r="C14" s="15" t="n"/>
      <c r="D14" s="16" t="n"/>
      <c r="E14" s="16" t="n"/>
      <c r="F14" s="17">
        <f>IF(OR(D14="",E14=""),"",E14-D14+1)</f>
        <v/>
      </c>
      <c r="G14" s="18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  <c r="AI14" s="15" t="n"/>
      <c r="AJ14" s="15" t="n"/>
      <c r="AK14" s="15" t="n"/>
      <c r="AL14" s="15" t="n"/>
    </row>
    <row r="15" ht="20" customHeight="1">
      <c r="A15" s="13" t="n">
        <v>10</v>
      </c>
      <c r="B15" s="14" t="n"/>
      <c r="C15" s="15" t="n"/>
      <c r="D15" s="16" t="n"/>
      <c r="E15" s="16" t="n"/>
      <c r="F15" s="17">
        <f>IF(OR(D15="",E15=""),"",E15-D15+1)</f>
        <v/>
      </c>
      <c r="G15" s="18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5" t="n"/>
      <c r="AI15" s="15" t="n"/>
      <c r="AJ15" s="15" t="n"/>
      <c r="AK15" s="15" t="n"/>
      <c r="AL15" s="15" t="n"/>
    </row>
    <row r="16" ht="20" customHeight="1">
      <c r="A16" s="13" t="n">
        <v>11</v>
      </c>
      <c r="B16" s="14" t="n"/>
      <c r="C16" s="15" t="n"/>
      <c r="D16" s="16" t="n"/>
      <c r="E16" s="16" t="n"/>
      <c r="F16" s="17">
        <f>IF(OR(D16="",E16=""),"",E16-D16+1)</f>
        <v/>
      </c>
      <c r="G16" s="18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5" t="n"/>
      <c r="AI16" s="15" t="n"/>
      <c r="AJ16" s="15" t="n"/>
      <c r="AK16" s="15" t="n"/>
      <c r="AL16" s="15" t="n"/>
    </row>
    <row r="17" ht="20" customHeight="1">
      <c r="A17" s="13" t="n">
        <v>12</v>
      </c>
      <c r="B17" s="14" t="n"/>
      <c r="C17" s="15" t="n"/>
      <c r="D17" s="16" t="n"/>
      <c r="E17" s="16" t="n"/>
      <c r="F17" s="17">
        <f>IF(OR(D17="",E17=""),"",E17-D17+1)</f>
        <v/>
      </c>
      <c r="G17" s="18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  <c r="AI17" s="15" t="n"/>
      <c r="AJ17" s="15" t="n"/>
      <c r="AK17" s="15" t="n"/>
      <c r="AL17" s="15" t="n"/>
    </row>
    <row r="18" ht="20" customHeight="1">
      <c r="A18" s="13" t="n">
        <v>13</v>
      </c>
      <c r="B18" s="14" t="n"/>
      <c r="C18" s="15" t="n"/>
      <c r="D18" s="16" t="n"/>
      <c r="E18" s="16" t="n"/>
      <c r="F18" s="17">
        <f>IF(OR(D18="",E18=""),"",E18-D18+1)</f>
        <v/>
      </c>
      <c r="G18" s="18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5" t="n"/>
      <c r="AI18" s="15" t="n"/>
      <c r="AJ18" s="15" t="n"/>
      <c r="AK18" s="15" t="n"/>
      <c r="AL18" s="15" t="n"/>
    </row>
    <row r="19" ht="20" customHeight="1">
      <c r="A19" s="13" t="n">
        <v>14</v>
      </c>
      <c r="B19" s="14" t="n"/>
      <c r="C19" s="15" t="n"/>
      <c r="D19" s="16" t="n"/>
      <c r="E19" s="16" t="n"/>
      <c r="F19" s="17">
        <f>IF(OR(D19="",E19=""),"",E19-D19+1)</f>
        <v/>
      </c>
      <c r="G19" s="18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</row>
    <row r="20" ht="20" customHeight="1">
      <c r="A20" s="13" t="n">
        <v>15</v>
      </c>
      <c r="B20" s="14" t="n"/>
      <c r="C20" s="15" t="n"/>
      <c r="D20" s="16" t="n"/>
      <c r="E20" s="16" t="n"/>
      <c r="F20" s="17">
        <f>IF(OR(D20="",E20=""),"",E20-D20+1)</f>
        <v/>
      </c>
      <c r="G20" s="18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  <c r="AI20" s="15" t="n"/>
      <c r="AJ20" s="15" t="n"/>
      <c r="AK20" s="15" t="n"/>
      <c r="AL20" s="15" t="n"/>
    </row>
    <row r="21" ht="20" customHeight="1">
      <c r="A21" s="13" t="n">
        <v>16</v>
      </c>
      <c r="B21" s="14" t="n"/>
      <c r="C21" s="15" t="n"/>
      <c r="D21" s="16" t="n"/>
      <c r="E21" s="16" t="n"/>
      <c r="F21" s="17">
        <f>IF(OR(D21="",E21=""),"",E21-D21+1)</f>
        <v/>
      </c>
      <c r="G21" s="18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</row>
    <row r="22" ht="20" customHeight="1">
      <c r="A22" s="13" t="n">
        <v>17</v>
      </c>
      <c r="B22" s="14" t="n"/>
      <c r="C22" s="15" t="n"/>
      <c r="D22" s="16" t="n"/>
      <c r="E22" s="16" t="n"/>
      <c r="F22" s="17">
        <f>IF(OR(D22="",E22=""),"",E22-D22+1)</f>
        <v/>
      </c>
      <c r="G22" s="18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5" t="n"/>
      <c r="AI22" s="15" t="n"/>
      <c r="AJ22" s="15" t="n"/>
      <c r="AK22" s="15" t="n"/>
      <c r="AL22" s="15" t="n"/>
    </row>
    <row r="23" ht="20" customHeight="1">
      <c r="A23" s="13" t="n">
        <v>18</v>
      </c>
      <c r="B23" s="14" t="n"/>
      <c r="C23" s="15" t="n"/>
      <c r="D23" s="16" t="n"/>
      <c r="E23" s="16" t="n"/>
      <c r="F23" s="17">
        <f>IF(OR(D23="",E23=""),"",E23-D23+1)</f>
        <v/>
      </c>
      <c r="G23" s="18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5" t="n"/>
      <c r="AI23" s="15" t="n"/>
      <c r="AJ23" s="15" t="n"/>
      <c r="AK23" s="15" t="n"/>
      <c r="AL23" s="15" t="n"/>
    </row>
    <row r="24" ht="20" customHeight="1">
      <c r="A24" s="13" t="n">
        <v>19</v>
      </c>
      <c r="B24" s="14" t="n"/>
      <c r="C24" s="15" t="n"/>
      <c r="D24" s="16" t="n"/>
      <c r="E24" s="16" t="n"/>
      <c r="F24" s="17">
        <f>IF(OR(D24="",E24=""),"",E24-D24+1)</f>
        <v/>
      </c>
      <c r="G24" s="18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5" t="n"/>
      <c r="AI24" s="15" t="n"/>
      <c r="AJ24" s="15" t="n"/>
      <c r="AK24" s="15" t="n"/>
      <c r="AL24" s="15" t="n"/>
    </row>
    <row r="25" ht="20" customHeight="1">
      <c r="A25" s="13" t="n">
        <v>20</v>
      </c>
      <c r="B25" s="14" t="n"/>
      <c r="C25" s="15" t="n"/>
      <c r="D25" s="16" t="n"/>
      <c r="E25" s="16" t="n"/>
      <c r="F25" s="17">
        <f>IF(OR(D25="",E25=""),"",E25-D25+1)</f>
        <v/>
      </c>
      <c r="G25" s="18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  <c r="AI25" s="15" t="n"/>
      <c r="AJ25" s="15" t="n"/>
      <c r="AK25" s="15" t="n"/>
      <c r="AL25" s="15" t="n"/>
    </row>
    <row r="27">
      <c r="B27" s="6" t="inlineStr">
        <is>
          <t>■ 濃い色=進んだ分　■ 薄い色=予定の期間　(進捗に 50% のように入れると、その分だけ濃くなります)</t>
        </is>
      </c>
    </row>
  </sheetData>
  <mergeCells count="11">
    <mergeCell ref="H1:M1"/>
    <mergeCell ref="A1:G1"/>
    <mergeCell ref="B4:B5"/>
    <mergeCell ref="C4:C5"/>
    <mergeCell ref="A4:A5"/>
    <mergeCell ref="C2:G2"/>
    <mergeCell ref="D4:D5"/>
    <mergeCell ref="E4:E5"/>
    <mergeCell ref="F4:F5"/>
    <mergeCell ref="G4:G5"/>
    <mergeCell ref="N1:S1"/>
  </mergeCells>
  <conditionalFormatting sqref="H6:AL25">
    <cfRule type="expression" priority="1" dxfId="0" stopIfTrue="1">
      <formula>AND($D6&lt;&gt;"",$G6&lt;&gt;"",H$4&gt;=$D6,H$4&lt;$D6+($E6-$D6+1)*$G6)</formula>
    </cfRule>
    <cfRule type="expression" priority="2" dxfId="1" stopIfTrue="1">
      <formula>AND($D6&lt;&gt;"",H$4&gt;=$D6,H$4&lt;=$E6)</formula>
    </cfRule>
  </conditionalFormatting>
  <conditionalFormatting sqref="H4:AL25">
    <cfRule type="expression" priority="3" dxfId="2">
      <formula>H$4=TODAY()</formula>
    </cfRule>
    <cfRule type="expression" priority="4" dxfId="3">
      <formula>WEEKDAY(H$4,2)&gt;5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2026-10-24T01:20:17Z</dcterms:created>
  <dcterms:modified xmlns:dcterms="http://purl.org/dc/terms/" xmlns:xsi="http://www.w3.org/2001/XMLSchema-instance" xsi:type="dcterms:W3CDTF">2026-10-24T01:20:17Z</dcterms:modified>
</cp:coreProperties>
</file>