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年齢早見表" sheetId="1" state="visible" r:id="rId1"/>
  </sheets>
  <definedNames>
    <definedName name="_xlnm.Print_Titles" localSheetId="0">'年齢早見表'!$5:$5</definedName>
    <definedName name="_xlnm.Print_Area" localSheetId="0">'年齢早見表'!$A$1:$F$106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年&quot;"/>
    <numFmt numFmtId="165" formatCode="0&quot;歳&quot;"/>
  </numFmts>
  <fonts count="8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10"/>
    </font>
    <font>
      <name val="游ゴシック"/>
      <b val="1"/>
      <sz val="12"/>
    </font>
    <font>
      <name val="游ゴシック"/>
      <sz val="9.5"/>
    </font>
    <font>
      <name val="游ゴシック"/>
      <sz val="10.5"/>
    </font>
    <font>
      <name val="游ゴシック"/>
      <sz val="10"/>
    </font>
    <font>
      <name val="游ゴシック"/>
      <b val="1"/>
      <sz val="1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6CC"/>
        <bgColor rgb="00FFF6CC"/>
      </patternFill>
    </fill>
    <fill>
      <patternFill patternType="solid">
        <fgColor rgb="00E3F1F3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0" fontId="3" fillId="3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left" vertical="center" shrinkToFit="1"/>
    </xf>
    <xf numFmtId="0" fontId="2" fillId="4" borderId="1" applyAlignment="1" pivotButton="0" quotePrefix="0" xfId="0">
      <alignment horizontal="center" vertical="center" shrinkToFit="1"/>
    </xf>
    <xf numFmtId="164" fontId="5" fillId="0" borderId="1" applyAlignment="1" pivotButton="0" quotePrefix="0" xfId="0">
      <alignment horizontal="center" vertical="center" shrinkToFit="1"/>
    </xf>
    <xf numFmtId="0" fontId="6" fillId="0" borderId="1" applyAlignment="1" pivotButton="0" quotePrefix="0" xfId="0">
      <alignment horizontal="center" vertical="center" shrinkToFit="1"/>
    </xf>
    <xf numFmtId="0" fontId="5" fillId="0" borderId="1" applyAlignment="1" pivotButton="0" quotePrefix="0" xfId="0">
      <alignment horizontal="center" vertical="center" shrinkToFit="1"/>
    </xf>
    <xf numFmtId="0" fontId="4" fillId="0" borderId="1" applyAlignment="1" pivotButton="0" quotePrefix="0" xfId="0">
      <alignment horizontal="center" vertical="center" shrinkToFit="1"/>
    </xf>
    <xf numFmtId="165" fontId="7" fillId="0" borderId="1" applyAlignment="1" pivotButton="0" quotePrefix="0" xfId="0">
      <alignment horizontal="center" vertical="center" shrinkToFit="1"/>
    </xf>
    <xf numFmtId="165" fontId="5" fillId="0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dxfs count="1">
    <dxf>
      <fill>
        <patternFill patternType="solid">
          <fgColor rgb="00FFF4CC"/>
          <bgColor rgb="00FFF4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0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8" customWidth="1" min="3" max="3"/>
    <col width="10" customWidth="1" min="4" max="4"/>
    <col width="11" customWidth="1" min="5" max="5"/>
    <col width="11" customWidth="1" min="6" max="6"/>
  </cols>
  <sheetData>
    <row r="1">
      <c r="A1" s="1" t="inlineStr">
        <is>
          <t>年齢早見表</t>
        </is>
      </c>
    </row>
    <row r="3">
      <c r="A3" s="2" t="inlineStr">
        <is>
          <t>基準の年</t>
        </is>
      </c>
      <c r="B3" s="3" t="n">
        <v>2027</v>
      </c>
      <c r="C3" s="4">
        <f>"← 西暦を入れると、"&amp;B3&amp;"年の年齢に変わります"</f>
        <v/>
      </c>
    </row>
    <row r="5">
      <c r="A5" s="5" t="inlineStr">
        <is>
          <t>西暦</t>
        </is>
      </c>
      <c r="B5" s="5" t="inlineStr">
        <is>
          <t>和暦</t>
        </is>
      </c>
      <c r="C5" s="5" t="inlineStr">
        <is>
          <t>干支</t>
        </is>
      </c>
      <c r="D5" s="5" t="inlineStr">
        <is>
          <t>動物</t>
        </is>
      </c>
      <c r="E5" s="5" t="inlineStr">
        <is>
          <t>誕生日後</t>
        </is>
      </c>
      <c r="F5" s="5" t="inlineStr">
        <is>
          <t>誕生日前</t>
        </is>
      </c>
    </row>
    <row r="6" ht="17" customHeight="1">
      <c r="A6" s="6">
        <f>$B$3-0</f>
        <v/>
      </c>
      <c r="B6" s="7">
        <f>IF(A6&gt;=2019,IF(A6=2019,"平成31/令和元","令和"&amp;(A6-2018)),IF(A6&gt;=1989,IF(A6=1989,"昭和64/平成元","平成"&amp;(A6-1988)),IF(A6&gt;=1926,IF(A6=1926,"大正15/昭和元","昭和"&amp;(A6-1925)),IF(A6&gt;=1912,IF(A6=1912,"明治45/大正元","大正"&amp;(A6-1911)),"明治"&amp;(A6-1867)))))</f>
        <v/>
      </c>
      <c r="C6" s="8">
        <f>MID("子丑寅卯辰巳午未申酉戌亥",MOD(A6-4,12)+1,1)</f>
        <v/>
      </c>
      <c r="D6" s="9">
        <f>INDEX({"ねずみ","うし","とら","うさぎ","たつ","へび","うま","ひつじ","さる","とり","いぬ","いのしし"},MOD(A6-4,12)+1)</f>
        <v/>
      </c>
      <c r="E6" s="10">
        <f>$B$3-A6</f>
        <v/>
      </c>
      <c r="F6" s="11">
        <f>IF(E6=0,"-",E6-1)</f>
        <v/>
      </c>
    </row>
    <row r="7" ht="17" customHeight="1">
      <c r="A7" s="6">
        <f>$B$3-1</f>
        <v/>
      </c>
      <c r="B7" s="7">
        <f>IF(A7&gt;=2019,IF(A7=2019,"平成31/令和元","令和"&amp;(A7-2018)),IF(A7&gt;=1989,IF(A7=1989,"昭和64/平成元","平成"&amp;(A7-1988)),IF(A7&gt;=1926,IF(A7=1926,"大正15/昭和元","昭和"&amp;(A7-1925)),IF(A7&gt;=1912,IF(A7=1912,"明治45/大正元","大正"&amp;(A7-1911)),"明治"&amp;(A7-1867)))))</f>
        <v/>
      </c>
      <c r="C7" s="8">
        <f>MID("子丑寅卯辰巳午未申酉戌亥",MOD(A7-4,12)+1,1)</f>
        <v/>
      </c>
      <c r="D7" s="9">
        <f>INDEX({"ねずみ","うし","とら","うさぎ","たつ","へび","うま","ひつじ","さる","とり","いぬ","いのしし"},MOD(A7-4,12)+1)</f>
        <v/>
      </c>
      <c r="E7" s="10">
        <f>$B$3-A7</f>
        <v/>
      </c>
      <c r="F7" s="11">
        <f>IF(E7=0,"-",E7-1)</f>
        <v/>
      </c>
    </row>
    <row r="8" ht="17" customHeight="1">
      <c r="A8" s="6">
        <f>$B$3-2</f>
        <v/>
      </c>
      <c r="B8" s="7">
        <f>IF(A8&gt;=2019,IF(A8=2019,"平成31/令和元","令和"&amp;(A8-2018)),IF(A8&gt;=1989,IF(A8=1989,"昭和64/平成元","平成"&amp;(A8-1988)),IF(A8&gt;=1926,IF(A8=1926,"大正15/昭和元","昭和"&amp;(A8-1925)),IF(A8&gt;=1912,IF(A8=1912,"明治45/大正元","大正"&amp;(A8-1911)),"明治"&amp;(A8-1867)))))</f>
        <v/>
      </c>
      <c r="C8" s="8">
        <f>MID("子丑寅卯辰巳午未申酉戌亥",MOD(A8-4,12)+1,1)</f>
        <v/>
      </c>
      <c r="D8" s="9">
        <f>INDEX({"ねずみ","うし","とら","うさぎ","たつ","へび","うま","ひつじ","さる","とり","いぬ","いのしし"},MOD(A8-4,12)+1)</f>
        <v/>
      </c>
      <c r="E8" s="10">
        <f>$B$3-A8</f>
        <v/>
      </c>
      <c r="F8" s="11">
        <f>IF(E8=0,"-",E8-1)</f>
        <v/>
      </c>
    </row>
    <row r="9" ht="17" customHeight="1">
      <c r="A9" s="6">
        <f>$B$3-3</f>
        <v/>
      </c>
      <c r="B9" s="7">
        <f>IF(A9&gt;=2019,IF(A9=2019,"平成31/令和元","令和"&amp;(A9-2018)),IF(A9&gt;=1989,IF(A9=1989,"昭和64/平成元","平成"&amp;(A9-1988)),IF(A9&gt;=1926,IF(A9=1926,"大正15/昭和元","昭和"&amp;(A9-1925)),IF(A9&gt;=1912,IF(A9=1912,"明治45/大正元","大正"&amp;(A9-1911)),"明治"&amp;(A9-1867)))))</f>
        <v/>
      </c>
      <c r="C9" s="8">
        <f>MID("子丑寅卯辰巳午未申酉戌亥",MOD(A9-4,12)+1,1)</f>
        <v/>
      </c>
      <c r="D9" s="9">
        <f>INDEX({"ねずみ","うし","とら","うさぎ","たつ","へび","うま","ひつじ","さる","とり","いぬ","いのしし"},MOD(A9-4,12)+1)</f>
        <v/>
      </c>
      <c r="E9" s="10">
        <f>$B$3-A9</f>
        <v/>
      </c>
      <c r="F9" s="11">
        <f>IF(E9=0,"-",E9-1)</f>
        <v/>
      </c>
    </row>
    <row r="10" ht="17" customHeight="1">
      <c r="A10" s="6">
        <f>$B$3-4</f>
        <v/>
      </c>
      <c r="B10" s="7">
        <f>IF(A10&gt;=2019,IF(A10=2019,"平成31/令和元","令和"&amp;(A10-2018)),IF(A10&gt;=1989,IF(A10=1989,"昭和64/平成元","平成"&amp;(A10-1988)),IF(A10&gt;=1926,IF(A10=1926,"大正15/昭和元","昭和"&amp;(A10-1925)),IF(A10&gt;=1912,IF(A10=1912,"明治45/大正元","大正"&amp;(A10-1911)),"明治"&amp;(A10-1867)))))</f>
        <v/>
      </c>
      <c r="C10" s="8">
        <f>MID("子丑寅卯辰巳午未申酉戌亥",MOD(A10-4,12)+1,1)</f>
        <v/>
      </c>
      <c r="D10" s="9">
        <f>INDEX({"ねずみ","うし","とら","うさぎ","たつ","へび","うま","ひつじ","さる","とり","いぬ","いのしし"},MOD(A10-4,12)+1)</f>
        <v/>
      </c>
      <c r="E10" s="10">
        <f>$B$3-A10</f>
        <v/>
      </c>
      <c r="F10" s="11">
        <f>IF(E10=0,"-",E10-1)</f>
        <v/>
      </c>
    </row>
    <row r="11" ht="17" customHeight="1">
      <c r="A11" s="6">
        <f>$B$3-5</f>
        <v/>
      </c>
      <c r="B11" s="7">
        <f>IF(A11&gt;=2019,IF(A11=2019,"平成31/令和元","令和"&amp;(A11-2018)),IF(A11&gt;=1989,IF(A11=1989,"昭和64/平成元","平成"&amp;(A11-1988)),IF(A11&gt;=1926,IF(A11=1926,"大正15/昭和元","昭和"&amp;(A11-1925)),IF(A11&gt;=1912,IF(A11=1912,"明治45/大正元","大正"&amp;(A11-1911)),"明治"&amp;(A11-1867)))))</f>
        <v/>
      </c>
      <c r="C11" s="8">
        <f>MID("子丑寅卯辰巳午未申酉戌亥",MOD(A11-4,12)+1,1)</f>
        <v/>
      </c>
      <c r="D11" s="9">
        <f>INDEX({"ねずみ","うし","とら","うさぎ","たつ","へび","うま","ひつじ","さる","とり","いぬ","いのしし"},MOD(A11-4,12)+1)</f>
        <v/>
      </c>
      <c r="E11" s="10">
        <f>$B$3-A11</f>
        <v/>
      </c>
      <c r="F11" s="11">
        <f>IF(E11=0,"-",E11-1)</f>
        <v/>
      </c>
    </row>
    <row r="12" ht="17" customHeight="1">
      <c r="A12" s="6">
        <f>$B$3-6</f>
        <v/>
      </c>
      <c r="B12" s="7">
        <f>IF(A12&gt;=2019,IF(A12=2019,"平成31/令和元","令和"&amp;(A12-2018)),IF(A12&gt;=1989,IF(A12=1989,"昭和64/平成元","平成"&amp;(A12-1988)),IF(A12&gt;=1926,IF(A12=1926,"大正15/昭和元","昭和"&amp;(A12-1925)),IF(A12&gt;=1912,IF(A12=1912,"明治45/大正元","大正"&amp;(A12-1911)),"明治"&amp;(A12-1867)))))</f>
        <v/>
      </c>
      <c r="C12" s="8">
        <f>MID("子丑寅卯辰巳午未申酉戌亥",MOD(A12-4,12)+1,1)</f>
        <v/>
      </c>
      <c r="D12" s="9">
        <f>INDEX({"ねずみ","うし","とら","うさぎ","たつ","へび","うま","ひつじ","さる","とり","いぬ","いのしし"},MOD(A12-4,12)+1)</f>
        <v/>
      </c>
      <c r="E12" s="10">
        <f>$B$3-A12</f>
        <v/>
      </c>
      <c r="F12" s="11">
        <f>IF(E12=0,"-",E12-1)</f>
        <v/>
      </c>
    </row>
    <row r="13" ht="17" customHeight="1">
      <c r="A13" s="6">
        <f>$B$3-7</f>
        <v/>
      </c>
      <c r="B13" s="7">
        <f>IF(A13&gt;=2019,IF(A13=2019,"平成31/令和元","令和"&amp;(A13-2018)),IF(A13&gt;=1989,IF(A13=1989,"昭和64/平成元","平成"&amp;(A13-1988)),IF(A13&gt;=1926,IF(A13=1926,"大正15/昭和元","昭和"&amp;(A13-1925)),IF(A13&gt;=1912,IF(A13=1912,"明治45/大正元","大正"&amp;(A13-1911)),"明治"&amp;(A13-1867)))))</f>
        <v/>
      </c>
      <c r="C13" s="8">
        <f>MID("子丑寅卯辰巳午未申酉戌亥",MOD(A13-4,12)+1,1)</f>
        <v/>
      </c>
      <c r="D13" s="9">
        <f>INDEX({"ねずみ","うし","とら","うさぎ","たつ","へび","うま","ひつじ","さる","とり","いぬ","いのしし"},MOD(A13-4,12)+1)</f>
        <v/>
      </c>
      <c r="E13" s="10">
        <f>$B$3-A13</f>
        <v/>
      </c>
      <c r="F13" s="11">
        <f>IF(E13=0,"-",E13-1)</f>
        <v/>
      </c>
    </row>
    <row r="14" ht="17" customHeight="1">
      <c r="A14" s="6">
        <f>$B$3-8</f>
        <v/>
      </c>
      <c r="B14" s="7">
        <f>IF(A14&gt;=2019,IF(A14=2019,"平成31/令和元","令和"&amp;(A14-2018)),IF(A14&gt;=1989,IF(A14=1989,"昭和64/平成元","平成"&amp;(A14-1988)),IF(A14&gt;=1926,IF(A14=1926,"大正15/昭和元","昭和"&amp;(A14-1925)),IF(A14&gt;=1912,IF(A14=1912,"明治45/大正元","大正"&amp;(A14-1911)),"明治"&amp;(A14-1867)))))</f>
        <v/>
      </c>
      <c r="C14" s="8">
        <f>MID("子丑寅卯辰巳午未申酉戌亥",MOD(A14-4,12)+1,1)</f>
        <v/>
      </c>
      <c r="D14" s="9">
        <f>INDEX({"ねずみ","うし","とら","うさぎ","たつ","へび","うま","ひつじ","さる","とり","いぬ","いのしし"},MOD(A14-4,12)+1)</f>
        <v/>
      </c>
      <c r="E14" s="10">
        <f>$B$3-A14</f>
        <v/>
      </c>
      <c r="F14" s="11">
        <f>IF(E14=0,"-",E14-1)</f>
        <v/>
      </c>
    </row>
    <row r="15" ht="17" customHeight="1">
      <c r="A15" s="6">
        <f>$B$3-9</f>
        <v/>
      </c>
      <c r="B15" s="7">
        <f>IF(A15&gt;=2019,IF(A15=2019,"平成31/令和元","令和"&amp;(A15-2018)),IF(A15&gt;=1989,IF(A15=1989,"昭和64/平成元","平成"&amp;(A15-1988)),IF(A15&gt;=1926,IF(A15=1926,"大正15/昭和元","昭和"&amp;(A15-1925)),IF(A15&gt;=1912,IF(A15=1912,"明治45/大正元","大正"&amp;(A15-1911)),"明治"&amp;(A15-1867)))))</f>
        <v/>
      </c>
      <c r="C15" s="8">
        <f>MID("子丑寅卯辰巳午未申酉戌亥",MOD(A15-4,12)+1,1)</f>
        <v/>
      </c>
      <c r="D15" s="9">
        <f>INDEX({"ねずみ","うし","とら","うさぎ","たつ","へび","うま","ひつじ","さる","とり","いぬ","いのしし"},MOD(A15-4,12)+1)</f>
        <v/>
      </c>
      <c r="E15" s="10">
        <f>$B$3-A15</f>
        <v/>
      </c>
      <c r="F15" s="11">
        <f>IF(E15=0,"-",E15-1)</f>
        <v/>
      </c>
    </row>
    <row r="16" ht="17" customHeight="1">
      <c r="A16" s="6">
        <f>$B$3-10</f>
        <v/>
      </c>
      <c r="B16" s="7">
        <f>IF(A16&gt;=2019,IF(A16=2019,"平成31/令和元","令和"&amp;(A16-2018)),IF(A16&gt;=1989,IF(A16=1989,"昭和64/平成元","平成"&amp;(A16-1988)),IF(A16&gt;=1926,IF(A16=1926,"大正15/昭和元","昭和"&amp;(A16-1925)),IF(A16&gt;=1912,IF(A16=1912,"明治45/大正元","大正"&amp;(A16-1911)),"明治"&amp;(A16-1867)))))</f>
        <v/>
      </c>
      <c r="C16" s="8">
        <f>MID("子丑寅卯辰巳午未申酉戌亥",MOD(A16-4,12)+1,1)</f>
        <v/>
      </c>
      <c r="D16" s="9">
        <f>INDEX({"ねずみ","うし","とら","うさぎ","たつ","へび","うま","ひつじ","さる","とり","いぬ","いのしし"},MOD(A16-4,12)+1)</f>
        <v/>
      </c>
      <c r="E16" s="10">
        <f>$B$3-A16</f>
        <v/>
      </c>
      <c r="F16" s="11">
        <f>IF(E16=0,"-",E16-1)</f>
        <v/>
      </c>
    </row>
    <row r="17" ht="17" customHeight="1">
      <c r="A17" s="6">
        <f>$B$3-11</f>
        <v/>
      </c>
      <c r="B17" s="7">
        <f>IF(A17&gt;=2019,IF(A17=2019,"平成31/令和元","令和"&amp;(A17-2018)),IF(A17&gt;=1989,IF(A17=1989,"昭和64/平成元","平成"&amp;(A17-1988)),IF(A17&gt;=1926,IF(A17=1926,"大正15/昭和元","昭和"&amp;(A17-1925)),IF(A17&gt;=1912,IF(A17=1912,"明治45/大正元","大正"&amp;(A17-1911)),"明治"&amp;(A17-1867)))))</f>
        <v/>
      </c>
      <c r="C17" s="8">
        <f>MID("子丑寅卯辰巳午未申酉戌亥",MOD(A17-4,12)+1,1)</f>
        <v/>
      </c>
      <c r="D17" s="9">
        <f>INDEX({"ねずみ","うし","とら","うさぎ","たつ","へび","うま","ひつじ","さる","とり","いぬ","いのしし"},MOD(A17-4,12)+1)</f>
        <v/>
      </c>
      <c r="E17" s="10">
        <f>$B$3-A17</f>
        <v/>
      </c>
      <c r="F17" s="11">
        <f>IF(E17=0,"-",E17-1)</f>
        <v/>
      </c>
    </row>
    <row r="18" ht="17" customHeight="1">
      <c r="A18" s="6">
        <f>$B$3-12</f>
        <v/>
      </c>
      <c r="B18" s="7">
        <f>IF(A18&gt;=2019,IF(A18=2019,"平成31/令和元","令和"&amp;(A18-2018)),IF(A18&gt;=1989,IF(A18=1989,"昭和64/平成元","平成"&amp;(A18-1988)),IF(A18&gt;=1926,IF(A18=1926,"大正15/昭和元","昭和"&amp;(A18-1925)),IF(A18&gt;=1912,IF(A18=1912,"明治45/大正元","大正"&amp;(A18-1911)),"明治"&amp;(A18-1867)))))</f>
        <v/>
      </c>
      <c r="C18" s="8">
        <f>MID("子丑寅卯辰巳午未申酉戌亥",MOD(A18-4,12)+1,1)</f>
        <v/>
      </c>
      <c r="D18" s="9">
        <f>INDEX({"ねずみ","うし","とら","うさぎ","たつ","へび","うま","ひつじ","さる","とり","いぬ","いのしし"},MOD(A18-4,12)+1)</f>
        <v/>
      </c>
      <c r="E18" s="10">
        <f>$B$3-A18</f>
        <v/>
      </c>
      <c r="F18" s="11">
        <f>IF(E18=0,"-",E18-1)</f>
        <v/>
      </c>
    </row>
    <row r="19" ht="17" customHeight="1">
      <c r="A19" s="6">
        <f>$B$3-13</f>
        <v/>
      </c>
      <c r="B19" s="7">
        <f>IF(A19&gt;=2019,IF(A19=2019,"平成31/令和元","令和"&amp;(A19-2018)),IF(A19&gt;=1989,IF(A19=1989,"昭和64/平成元","平成"&amp;(A19-1988)),IF(A19&gt;=1926,IF(A19=1926,"大正15/昭和元","昭和"&amp;(A19-1925)),IF(A19&gt;=1912,IF(A19=1912,"明治45/大正元","大正"&amp;(A19-1911)),"明治"&amp;(A19-1867)))))</f>
        <v/>
      </c>
      <c r="C19" s="8">
        <f>MID("子丑寅卯辰巳午未申酉戌亥",MOD(A19-4,12)+1,1)</f>
        <v/>
      </c>
      <c r="D19" s="9">
        <f>INDEX({"ねずみ","うし","とら","うさぎ","たつ","へび","うま","ひつじ","さる","とり","いぬ","いのしし"},MOD(A19-4,12)+1)</f>
        <v/>
      </c>
      <c r="E19" s="10">
        <f>$B$3-A19</f>
        <v/>
      </c>
      <c r="F19" s="11">
        <f>IF(E19=0,"-",E19-1)</f>
        <v/>
      </c>
    </row>
    <row r="20" ht="17" customHeight="1">
      <c r="A20" s="6">
        <f>$B$3-14</f>
        <v/>
      </c>
      <c r="B20" s="7">
        <f>IF(A20&gt;=2019,IF(A20=2019,"平成31/令和元","令和"&amp;(A20-2018)),IF(A20&gt;=1989,IF(A20=1989,"昭和64/平成元","平成"&amp;(A20-1988)),IF(A20&gt;=1926,IF(A20=1926,"大正15/昭和元","昭和"&amp;(A20-1925)),IF(A20&gt;=1912,IF(A20=1912,"明治45/大正元","大正"&amp;(A20-1911)),"明治"&amp;(A20-1867)))))</f>
        <v/>
      </c>
      <c r="C20" s="8">
        <f>MID("子丑寅卯辰巳午未申酉戌亥",MOD(A20-4,12)+1,1)</f>
        <v/>
      </c>
      <c r="D20" s="9">
        <f>INDEX({"ねずみ","うし","とら","うさぎ","たつ","へび","うま","ひつじ","さる","とり","いぬ","いのしし"},MOD(A20-4,12)+1)</f>
        <v/>
      </c>
      <c r="E20" s="10">
        <f>$B$3-A20</f>
        <v/>
      </c>
      <c r="F20" s="11">
        <f>IF(E20=0,"-",E20-1)</f>
        <v/>
      </c>
    </row>
    <row r="21" ht="17" customHeight="1">
      <c r="A21" s="6">
        <f>$B$3-15</f>
        <v/>
      </c>
      <c r="B21" s="7">
        <f>IF(A21&gt;=2019,IF(A21=2019,"平成31/令和元","令和"&amp;(A21-2018)),IF(A21&gt;=1989,IF(A21=1989,"昭和64/平成元","平成"&amp;(A21-1988)),IF(A21&gt;=1926,IF(A21=1926,"大正15/昭和元","昭和"&amp;(A21-1925)),IF(A21&gt;=1912,IF(A21=1912,"明治45/大正元","大正"&amp;(A21-1911)),"明治"&amp;(A21-1867)))))</f>
        <v/>
      </c>
      <c r="C21" s="8">
        <f>MID("子丑寅卯辰巳午未申酉戌亥",MOD(A21-4,12)+1,1)</f>
        <v/>
      </c>
      <c r="D21" s="9">
        <f>INDEX({"ねずみ","うし","とら","うさぎ","たつ","へび","うま","ひつじ","さる","とり","いぬ","いのしし"},MOD(A21-4,12)+1)</f>
        <v/>
      </c>
      <c r="E21" s="10">
        <f>$B$3-A21</f>
        <v/>
      </c>
      <c r="F21" s="11">
        <f>IF(E21=0,"-",E21-1)</f>
        <v/>
      </c>
    </row>
    <row r="22" ht="17" customHeight="1">
      <c r="A22" s="6">
        <f>$B$3-16</f>
        <v/>
      </c>
      <c r="B22" s="7">
        <f>IF(A22&gt;=2019,IF(A22=2019,"平成31/令和元","令和"&amp;(A22-2018)),IF(A22&gt;=1989,IF(A22=1989,"昭和64/平成元","平成"&amp;(A22-1988)),IF(A22&gt;=1926,IF(A22=1926,"大正15/昭和元","昭和"&amp;(A22-1925)),IF(A22&gt;=1912,IF(A22=1912,"明治45/大正元","大正"&amp;(A22-1911)),"明治"&amp;(A22-1867)))))</f>
        <v/>
      </c>
      <c r="C22" s="8">
        <f>MID("子丑寅卯辰巳午未申酉戌亥",MOD(A22-4,12)+1,1)</f>
        <v/>
      </c>
      <c r="D22" s="9">
        <f>INDEX({"ねずみ","うし","とら","うさぎ","たつ","へび","うま","ひつじ","さる","とり","いぬ","いのしし"},MOD(A22-4,12)+1)</f>
        <v/>
      </c>
      <c r="E22" s="10">
        <f>$B$3-A22</f>
        <v/>
      </c>
      <c r="F22" s="11">
        <f>IF(E22=0,"-",E22-1)</f>
        <v/>
      </c>
    </row>
    <row r="23" ht="17" customHeight="1">
      <c r="A23" s="6">
        <f>$B$3-17</f>
        <v/>
      </c>
      <c r="B23" s="7">
        <f>IF(A23&gt;=2019,IF(A23=2019,"平成31/令和元","令和"&amp;(A23-2018)),IF(A23&gt;=1989,IF(A23=1989,"昭和64/平成元","平成"&amp;(A23-1988)),IF(A23&gt;=1926,IF(A23=1926,"大正15/昭和元","昭和"&amp;(A23-1925)),IF(A23&gt;=1912,IF(A23=1912,"明治45/大正元","大正"&amp;(A23-1911)),"明治"&amp;(A23-1867)))))</f>
        <v/>
      </c>
      <c r="C23" s="8">
        <f>MID("子丑寅卯辰巳午未申酉戌亥",MOD(A23-4,12)+1,1)</f>
        <v/>
      </c>
      <c r="D23" s="9">
        <f>INDEX({"ねずみ","うし","とら","うさぎ","たつ","へび","うま","ひつじ","さる","とり","いぬ","いのしし"},MOD(A23-4,12)+1)</f>
        <v/>
      </c>
      <c r="E23" s="10">
        <f>$B$3-A23</f>
        <v/>
      </c>
      <c r="F23" s="11">
        <f>IF(E23=0,"-",E23-1)</f>
        <v/>
      </c>
    </row>
    <row r="24" ht="17" customHeight="1">
      <c r="A24" s="6">
        <f>$B$3-18</f>
        <v/>
      </c>
      <c r="B24" s="7">
        <f>IF(A24&gt;=2019,IF(A24=2019,"平成31/令和元","令和"&amp;(A24-2018)),IF(A24&gt;=1989,IF(A24=1989,"昭和64/平成元","平成"&amp;(A24-1988)),IF(A24&gt;=1926,IF(A24=1926,"大正15/昭和元","昭和"&amp;(A24-1925)),IF(A24&gt;=1912,IF(A24=1912,"明治45/大正元","大正"&amp;(A24-1911)),"明治"&amp;(A24-1867)))))</f>
        <v/>
      </c>
      <c r="C24" s="8">
        <f>MID("子丑寅卯辰巳午未申酉戌亥",MOD(A24-4,12)+1,1)</f>
        <v/>
      </c>
      <c r="D24" s="9">
        <f>INDEX({"ねずみ","うし","とら","うさぎ","たつ","へび","うま","ひつじ","さる","とり","いぬ","いのしし"},MOD(A24-4,12)+1)</f>
        <v/>
      </c>
      <c r="E24" s="10">
        <f>$B$3-A24</f>
        <v/>
      </c>
      <c r="F24" s="11">
        <f>IF(E24=0,"-",E24-1)</f>
        <v/>
      </c>
    </row>
    <row r="25" ht="17" customHeight="1">
      <c r="A25" s="6">
        <f>$B$3-19</f>
        <v/>
      </c>
      <c r="B25" s="7">
        <f>IF(A25&gt;=2019,IF(A25=2019,"平成31/令和元","令和"&amp;(A25-2018)),IF(A25&gt;=1989,IF(A25=1989,"昭和64/平成元","平成"&amp;(A25-1988)),IF(A25&gt;=1926,IF(A25=1926,"大正15/昭和元","昭和"&amp;(A25-1925)),IF(A25&gt;=1912,IF(A25=1912,"明治45/大正元","大正"&amp;(A25-1911)),"明治"&amp;(A25-1867)))))</f>
        <v/>
      </c>
      <c r="C25" s="8">
        <f>MID("子丑寅卯辰巳午未申酉戌亥",MOD(A25-4,12)+1,1)</f>
        <v/>
      </c>
      <c r="D25" s="9">
        <f>INDEX({"ねずみ","うし","とら","うさぎ","たつ","へび","うま","ひつじ","さる","とり","いぬ","いのしし"},MOD(A25-4,12)+1)</f>
        <v/>
      </c>
      <c r="E25" s="10">
        <f>$B$3-A25</f>
        <v/>
      </c>
      <c r="F25" s="11">
        <f>IF(E25=0,"-",E25-1)</f>
        <v/>
      </c>
    </row>
    <row r="26" ht="17" customHeight="1">
      <c r="A26" s="6">
        <f>$B$3-20</f>
        <v/>
      </c>
      <c r="B26" s="7">
        <f>IF(A26&gt;=2019,IF(A26=2019,"平成31/令和元","令和"&amp;(A26-2018)),IF(A26&gt;=1989,IF(A26=1989,"昭和64/平成元","平成"&amp;(A26-1988)),IF(A26&gt;=1926,IF(A26=1926,"大正15/昭和元","昭和"&amp;(A26-1925)),IF(A26&gt;=1912,IF(A26=1912,"明治45/大正元","大正"&amp;(A26-1911)),"明治"&amp;(A26-1867)))))</f>
        <v/>
      </c>
      <c r="C26" s="8">
        <f>MID("子丑寅卯辰巳午未申酉戌亥",MOD(A26-4,12)+1,1)</f>
        <v/>
      </c>
      <c r="D26" s="9">
        <f>INDEX({"ねずみ","うし","とら","うさぎ","たつ","へび","うま","ひつじ","さる","とり","いぬ","いのしし"},MOD(A26-4,12)+1)</f>
        <v/>
      </c>
      <c r="E26" s="10">
        <f>$B$3-A26</f>
        <v/>
      </c>
      <c r="F26" s="11">
        <f>IF(E26=0,"-",E26-1)</f>
        <v/>
      </c>
    </row>
    <row r="27" ht="17" customHeight="1">
      <c r="A27" s="6">
        <f>$B$3-21</f>
        <v/>
      </c>
      <c r="B27" s="7">
        <f>IF(A27&gt;=2019,IF(A27=2019,"平成31/令和元","令和"&amp;(A27-2018)),IF(A27&gt;=1989,IF(A27=1989,"昭和64/平成元","平成"&amp;(A27-1988)),IF(A27&gt;=1926,IF(A27=1926,"大正15/昭和元","昭和"&amp;(A27-1925)),IF(A27&gt;=1912,IF(A27=1912,"明治45/大正元","大正"&amp;(A27-1911)),"明治"&amp;(A27-1867)))))</f>
        <v/>
      </c>
      <c r="C27" s="8">
        <f>MID("子丑寅卯辰巳午未申酉戌亥",MOD(A27-4,12)+1,1)</f>
        <v/>
      </c>
      <c r="D27" s="9">
        <f>INDEX({"ねずみ","うし","とら","うさぎ","たつ","へび","うま","ひつじ","さる","とり","いぬ","いのしし"},MOD(A27-4,12)+1)</f>
        <v/>
      </c>
      <c r="E27" s="10">
        <f>$B$3-A27</f>
        <v/>
      </c>
      <c r="F27" s="11">
        <f>IF(E27=0,"-",E27-1)</f>
        <v/>
      </c>
    </row>
    <row r="28" ht="17" customHeight="1">
      <c r="A28" s="6">
        <f>$B$3-22</f>
        <v/>
      </c>
      <c r="B28" s="7">
        <f>IF(A28&gt;=2019,IF(A28=2019,"平成31/令和元","令和"&amp;(A28-2018)),IF(A28&gt;=1989,IF(A28=1989,"昭和64/平成元","平成"&amp;(A28-1988)),IF(A28&gt;=1926,IF(A28=1926,"大正15/昭和元","昭和"&amp;(A28-1925)),IF(A28&gt;=1912,IF(A28=1912,"明治45/大正元","大正"&amp;(A28-1911)),"明治"&amp;(A28-1867)))))</f>
        <v/>
      </c>
      <c r="C28" s="8">
        <f>MID("子丑寅卯辰巳午未申酉戌亥",MOD(A28-4,12)+1,1)</f>
        <v/>
      </c>
      <c r="D28" s="9">
        <f>INDEX({"ねずみ","うし","とら","うさぎ","たつ","へび","うま","ひつじ","さる","とり","いぬ","いのしし"},MOD(A28-4,12)+1)</f>
        <v/>
      </c>
      <c r="E28" s="10">
        <f>$B$3-A28</f>
        <v/>
      </c>
      <c r="F28" s="11">
        <f>IF(E28=0,"-",E28-1)</f>
        <v/>
      </c>
    </row>
    <row r="29" ht="17" customHeight="1">
      <c r="A29" s="6">
        <f>$B$3-23</f>
        <v/>
      </c>
      <c r="B29" s="7">
        <f>IF(A29&gt;=2019,IF(A29=2019,"平成31/令和元","令和"&amp;(A29-2018)),IF(A29&gt;=1989,IF(A29=1989,"昭和64/平成元","平成"&amp;(A29-1988)),IF(A29&gt;=1926,IF(A29=1926,"大正15/昭和元","昭和"&amp;(A29-1925)),IF(A29&gt;=1912,IF(A29=1912,"明治45/大正元","大正"&amp;(A29-1911)),"明治"&amp;(A29-1867)))))</f>
        <v/>
      </c>
      <c r="C29" s="8">
        <f>MID("子丑寅卯辰巳午未申酉戌亥",MOD(A29-4,12)+1,1)</f>
        <v/>
      </c>
      <c r="D29" s="9">
        <f>INDEX({"ねずみ","うし","とら","うさぎ","たつ","へび","うま","ひつじ","さる","とり","いぬ","いのしし"},MOD(A29-4,12)+1)</f>
        <v/>
      </c>
      <c r="E29" s="10">
        <f>$B$3-A29</f>
        <v/>
      </c>
      <c r="F29" s="11">
        <f>IF(E29=0,"-",E29-1)</f>
        <v/>
      </c>
    </row>
    <row r="30" ht="17" customHeight="1">
      <c r="A30" s="6">
        <f>$B$3-24</f>
        <v/>
      </c>
      <c r="B30" s="7">
        <f>IF(A30&gt;=2019,IF(A30=2019,"平成31/令和元","令和"&amp;(A30-2018)),IF(A30&gt;=1989,IF(A30=1989,"昭和64/平成元","平成"&amp;(A30-1988)),IF(A30&gt;=1926,IF(A30=1926,"大正15/昭和元","昭和"&amp;(A30-1925)),IF(A30&gt;=1912,IF(A30=1912,"明治45/大正元","大正"&amp;(A30-1911)),"明治"&amp;(A30-1867)))))</f>
        <v/>
      </c>
      <c r="C30" s="8">
        <f>MID("子丑寅卯辰巳午未申酉戌亥",MOD(A30-4,12)+1,1)</f>
        <v/>
      </c>
      <c r="D30" s="9">
        <f>INDEX({"ねずみ","うし","とら","うさぎ","たつ","へび","うま","ひつじ","さる","とり","いぬ","いのしし"},MOD(A30-4,12)+1)</f>
        <v/>
      </c>
      <c r="E30" s="10">
        <f>$B$3-A30</f>
        <v/>
      </c>
      <c r="F30" s="11">
        <f>IF(E30=0,"-",E30-1)</f>
        <v/>
      </c>
    </row>
    <row r="31" ht="17" customHeight="1">
      <c r="A31" s="6">
        <f>$B$3-25</f>
        <v/>
      </c>
      <c r="B31" s="7">
        <f>IF(A31&gt;=2019,IF(A31=2019,"平成31/令和元","令和"&amp;(A31-2018)),IF(A31&gt;=1989,IF(A31=1989,"昭和64/平成元","平成"&amp;(A31-1988)),IF(A31&gt;=1926,IF(A31=1926,"大正15/昭和元","昭和"&amp;(A31-1925)),IF(A31&gt;=1912,IF(A31=1912,"明治45/大正元","大正"&amp;(A31-1911)),"明治"&amp;(A31-1867)))))</f>
        <v/>
      </c>
      <c r="C31" s="8">
        <f>MID("子丑寅卯辰巳午未申酉戌亥",MOD(A31-4,12)+1,1)</f>
        <v/>
      </c>
      <c r="D31" s="9">
        <f>INDEX({"ねずみ","うし","とら","うさぎ","たつ","へび","うま","ひつじ","さる","とり","いぬ","いのしし"},MOD(A31-4,12)+1)</f>
        <v/>
      </c>
      <c r="E31" s="10">
        <f>$B$3-A31</f>
        <v/>
      </c>
      <c r="F31" s="11">
        <f>IF(E31=0,"-",E31-1)</f>
        <v/>
      </c>
    </row>
    <row r="32" ht="17" customHeight="1">
      <c r="A32" s="6">
        <f>$B$3-26</f>
        <v/>
      </c>
      <c r="B32" s="7">
        <f>IF(A32&gt;=2019,IF(A32=2019,"平成31/令和元","令和"&amp;(A32-2018)),IF(A32&gt;=1989,IF(A32=1989,"昭和64/平成元","平成"&amp;(A32-1988)),IF(A32&gt;=1926,IF(A32=1926,"大正15/昭和元","昭和"&amp;(A32-1925)),IF(A32&gt;=1912,IF(A32=1912,"明治45/大正元","大正"&amp;(A32-1911)),"明治"&amp;(A32-1867)))))</f>
        <v/>
      </c>
      <c r="C32" s="8">
        <f>MID("子丑寅卯辰巳午未申酉戌亥",MOD(A32-4,12)+1,1)</f>
        <v/>
      </c>
      <c r="D32" s="9">
        <f>INDEX({"ねずみ","うし","とら","うさぎ","たつ","へび","うま","ひつじ","さる","とり","いぬ","いのしし"},MOD(A32-4,12)+1)</f>
        <v/>
      </c>
      <c r="E32" s="10">
        <f>$B$3-A32</f>
        <v/>
      </c>
      <c r="F32" s="11">
        <f>IF(E32=0,"-",E32-1)</f>
        <v/>
      </c>
    </row>
    <row r="33" ht="17" customHeight="1">
      <c r="A33" s="6">
        <f>$B$3-27</f>
        <v/>
      </c>
      <c r="B33" s="7">
        <f>IF(A33&gt;=2019,IF(A33=2019,"平成31/令和元","令和"&amp;(A33-2018)),IF(A33&gt;=1989,IF(A33=1989,"昭和64/平成元","平成"&amp;(A33-1988)),IF(A33&gt;=1926,IF(A33=1926,"大正15/昭和元","昭和"&amp;(A33-1925)),IF(A33&gt;=1912,IF(A33=1912,"明治45/大正元","大正"&amp;(A33-1911)),"明治"&amp;(A33-1867)))))</f>
        <v/>
      </c>
      <c r="C33" s="8">
        <f>MID("子丑寅卯辰巳午未申酉戌亥",MOD(A33-4,12)+1,1)</f>
        <v/>
      </c>
      <c r="D33" s="9">
        <f>INDEX({"ねずみ","うし","とら","うさぎ","たつ","へび","うま","ひつじ","さる","とり","いぬ","いのしし"},MOD(A33-4,12)+1)</f>
        <v/>
      </c>
      <c r="E33" s="10">
        <f>$B$3-A33</f>
        <v/>
      </c>
      <c r="F33" s="11">
        <f>IF(E33=0,"-",E33-1)</f>
        <v/>
      </c>
    </row>
    <row r="34" ht="17" customHeight="1">
      <c r="A34" s="6">
        <f>$B$3-28</f>
        <v/>
      </c>
      <c r="B34" s="7">
        <f>IF(A34&gt;=2019,IF(A34=2019,"平成31/令和元","令和"&amp;(A34-2018)),IF(A34&gt;=1989,IF(A34=1989,"昭和64/平成元","平成"&amp;(A34-1988)),IF(A34&gt;=1926,IF(A34=1926,"大正15/昭和元","昭和"&amp;(A34-1925)),IF(A34&gt;=1912,IF(A34=1912,"明治45/大正元","大正"&amp;(A34-1911)),"明治"&amp;(A34-1867)))))</f>
        <v/>
      </c>
      <c r="C34" s="8">
        <f>MID("子丑寅卯辰巳午未申酉戌亥",MOD(A34-4,12)+1,1)</f>
        <v/>
      </c>
      <c r="D34" s="9">
        <f>INDEX({"ねずみ","うし","とら","うさぎ","たつ","へび","うま","ひつじ","さる","とり","いぬ","いのしし"},MOD(A34-4,12)+1)</f>
        <v/>
      </c>
      <c r="E34" s="10">
        <f>$B$3-A34</f>
        <v/>
      </c>
      <c r="F34" s="11">
        <f>IF(E34=0,"-",E34-1)</f>
        <v/>
      </c>
    </row>
    <row r="35" ht="17" customHeight="1">
      <c r="A35" s="6">
        <f>$B$3-29</f>
        <v/>
      </c>
      <c r="B35" s="7">
        <f>IF(A35&gt;=2019,IF(A35=2019,"平成31/令和元","令和"&amp;(A35-2018)),IF(A35&gt;=1989,IF(A35=1989,"昭和64/平成元","平成"&amp;(A35-1988)),IF(A35&gt;=1926,IF(A35=1926,"大正15/昭和元","昭和"&amp;(A35-1925)),IF(A35&gt;=1912,IF(A35=1912,"明治45/大正元","大正"&amp;(A35-1911)),"明治"&amp;(A35-1867)))))</f>
        <v/>
      </c>
      <c r="C35" s="8">
        <f>MID("子丑寅卯辰巳午未申酉戌亥",MOD(A35-4,12)+1,1)</f>
        <v/>
      </c>
      <c r="D35" s="9">
        <f>INDEX({"ねずみ","うし","とら","うさぎ","たつ","へび","うま","ひつじ","さる","とり","いぬ","いのしし"},MOD(A35-4,12)+1)</f>
        <v/>
      </c>
      <c r="E35" s="10">
        <f>$B$3-A35</f>
        <v/>
      </c>
      <c r="F35" s="11">
        <f>IF(E35=0,"-",E35-1)</f>
        <v/>
      </c>
    </row>
    <row r="36" ht="17" customHeight="1">
      <c r="A36" s="6">
        <f>$B$3-30</f>
        <v/>
      </c>
      <c r="B36" s="7">
        <f>IF(A36&gt;=2019,IF(A36=2019,"平成31/令和元","令和"&amp;(A36-2018)),IF(A36&gt;=1989,IF(A36=1989,"昭和64/平成元","平成"&amp;(A36-1988)),IF(A36&gt;=1926,IF(A36=1926,"大正15/昭和元","昭和"&amp;(A36-1925)),IF(A36&gt;=1912,IF(A36=1912,"明治45/大正元","大正"&amp;(A36-1911)),"明治"&amp;(A36-1867)))))</f>
        <v/>
      </c>
      <c r="C36" s="8">
        <f>MID("子丑寅卯辰巳午未申酉戌亥",MOD(A36-4,12)+1,1)</f>
        <v/>
      </c>
      <c r="D36" s="9">
        <f>INDEX({"ねずみ","うし","とら","うさぎ","たつ","へび","うま","ひつじ","さる","とり","いぬ","いのしし"},MOD(A36-4,12)+1)</f>
        <v/>
      </c>
      <c r="E36" s="10">
        <f>$B$3-A36</f>
        <v/>
      </c>
      <c r="F36" s="11">
        <f>IF(E36=0,"-",E36-1)</f>
        <v/>
      </c>
    </row>
    <row r="37" ht="17" customHeight="1">
      <c r="A37" s="6">
        <f>$B$3-31</f>
        <v/>
      </c>
      <c r="B37" s="7">
        <f>IF(A37&gt;=2019,IF(A37=2019,"平成31/令和元","令和"&amp;(A37-2018)),IF(A37&gt;=1989,IF(A37=1989,"昭和64/平成元","平成"&amp;(A37-1988)),IF(A37&gt;=1926,IF(A37=1926,"大正15/昭和元","昭和"&amp;(A37-1925)),IF(A37&gt;=1912,IF(A37=1912,"明治45/大正元","大正"&amp;(A37-1911)),"明治"&amp;(A37-1867)))))</f>
        <v/>
      </c>
      <c r="C37" s="8">
        <f>MID("子丑寅卯辰巳午未申酉戌亥",MOD(A37-4,12)+1,1)</f>
        <v/>
      </c>
      <c r="D37" s="9">
        <f>INDEX({"ねずみ","うし","とら","うさぎ","たつ","へび","うま","ひつじ","さる","とり","いぬ","いのしし"},MOD(A37-4,12)+1)</f>
        <v/>
      </c>
      <c r="E37" s="10">
        <f>$B$3-A37</f>
        <v/>
      </c>
      <c r="F37" s="11">
        <f>IF(E37=0,"-",E37-1)</f>
        <v/>
      </c>
    </row>
    <row r="38" ht="17" customHeight="1">
      <c r="A38" s="6">
        <f>$B$3-32</f>
        <v/>
      </c>
      <c r="B38" s="7">
        <f>IF(A38&gt;=2019,IF(A38=2019,"平成31/令和元","令和"&amp;(A38-2018)),IF(A38&gt;=1989,IF(A38=1989,"昭和64/平成元","平成"&amp;(A38-1988)),IF(A38&gt;=1926,IF(A38=1926,"大正15/昭和元","昭和"&amp;(A38-1925)),IF(A38&gt;=1912,IF(A38=1912,"明治45/大正元","大正"&amp;(A38-1911)),"明治"&amp;(A38-1867)))))</f>
        <v/>
      </c>
      <c r="C38" s="8">
        <f>MID("子丑寅卯辰巳午未申酉戌亥",MOD(A38-4,12)+1,1)</f>
        <v/>
      </c>
      <c r="D38" s="9">
        <f>INDEX({"ねずみ","うし","とら","うさぎ","たつ","へび","うま","ひつじ","さる","とり","いぬ","いのしし"},MOD(A38-4,12)+1)</f>
        <v/>
      </c>
      <c r="E38" s="10">
        <f>$B$3-A38</f>
        <v/>
      </c>
      <c r="F38" s="11">
        <f>IF(E38=0,"-",E38-1)</f>
        <v/>
      </c>
    </row>
    <row r="39" ht="17" customHeight="1">
      <c r="A39" s="6">
        <f>$B$3-33</f>
        <v/>
      </c>
      <c r="B39" s="7">
        <f>IF(A39&gt;=2019,IF(A39=2019,"平成31/令和元","令和"&amp;(A39-2018)),IF(A39&gt;=1989,IF(A39=1989,"昭和64/平成元","平成"&amp;(A39-1988)),IF(A39&gt;=1926,IF(A39=1926,"大正15/昭和元","昭和"&amp;(A39-1925)),IF(A39&gt;=1912,IF(A39=1912,"明治45/大正元","大正"&amp;(A39-1911)),"明治"&amp;(A39-1867)))))</f>
        <v/>
      </c>
      <c r="C39" s="8">
        <f>MID("子丑寅卯辰巳午未申酉戌亥",MOD(A39-4,12)+1,1)</f>
        <v/>
      </c>
      <c r="D39" s="9">
        <f>INDEX({"ねずみ","うし","とら","うさぎ","たつ","へび","うま","ひつじ","さる","とり","いぬ","いのしし"},MOD(A39-4,12)+1)</f>
        <v/>
      </c>
      <c r="E39" s="10">
        <f>$B$3-A39</f>
        <v/>
      </c>
      <c r="F39" s="11">
        <f>IF(E39=0,"-",E39-1)</f>
        <v/>
      </c>
    </row>
    <row r="40" ht="17" customHeight="1">
      <c r="A40" s="6">
        <f>$B$3-34</f>
        <v/>
      </c>
      <c r="B40" s="7">
        <f>IF(A40&gt;=2019,IF(A40=2019,"平成31/令和元","令和"&amp;(A40-2018)),IF(A40&gt;=1989,IF(A40=1989,"昭和64/平成元","平成"&amp;(A40-1988)),IF(A40&gt;=1926,IF(A40=1926,"大正15/昭和元","昭和"&amp;(A40-1925)),IF(A40&gt;=1912,IF(A40=1912,"明治45/大正元","大正"&amp;(A40-1911)),"明治"&amp;(A40-1867)))))</f>
        <v/>
      </c>
      <c r="C40" s="8">
        <f>MID("子丑寅卯辰巳午未申酉戌亥",MOD(A40-4,12)+1,1)</f>
        <v/>
      </c>
      <c r="D40" s="9">
        <f>INDEX({"ねずみ","うし","とら","うさぎ","たつ","へび","うま","ひつじ","さる","とり","いぬ","いのしし"},MOD(A40-4,12)+1)</f>
        <v/>
      </c>
      <c r="E40" s="10">
        <f>$B$3-A40</f>
        <v/>
      </c>
      <c r="F40" s="11">
        <f>IF(E40=0,"-",E40-1)</f>
        <v/>
      </c>
    </row>
    <row r="41" ht="17" customHeight="1">
      <c r="A41" s="6">
        <f>$B$3-35</f>
        <v/>
      </c>
      <c r="B41" s="7">
        <f>IF(A41&gt;=2019,IF(A41=2019,"平成31/令和元","令和"&amp;(A41-2018)),IF(A41&gt;=1989,IF(A41=1989,"昭和64/平成元","平成"&amp;(A41-1988)),IF(A41&gt;=1926,IF(A41=1926,"大正15/昭和元","昭和"&amp;(A41-1925)),IF(A41&gt;=1912,IF(A41=1912,"明治45/大正元","大正"&amp;(A41-1911)),"明治"&amp;(A41-1867)))))</f>
        <v/>
      </c>
      <c r="C41" s="8">
        <f>MID("子丑寅卯辰巳午未申酉戌亥",MOD(A41-4,12)+1,1)</f>
        <v/>
      </c>
      <c r="D41" s="9">
        <f>INDEX({"ねずみ","うし","とら","うさぎ","たつ","へび","うま","ひつじ","さる","とり","いぬ","いのしし"},MOD(A41-4,12)+1)</f>
        <v/>
      </c>
      <c r="E41" s="10">
        <f>$B$3-A41</f>
        <v/>
      </c>
      <c r="F41" s="11">
        <f>IF(E41=0,"-",E41-1)</f>
        <v/>
      </c>
    </row>
    <row r="42" ht="17" customHeight="1">
      <c r="A42" s="6">
        <f>$B$3-36</f>
        <v/>
      </c>
      <c r="B42" s="7">
        <f>IF(A42&gt;=2019,IF(A42=2019,"平成31/令和元","令和"&amp;(A42-2018)),IF(A42&gt;=1989,IF(A42=1989,"昭和64/平成元","平成"&amp;(A42-1988)),IF(A42&gt;=1926,IF(A42=1926,"大正15/昭和元","昭和"&amp;(A42-1925)),IF(A42&gt;=1912,IF(A42=1912,"明治45/大正元","大正"&amp;(A42-1911)),"明治"&amp;(A42-1867)))))</f>
        <v/>
      </c>
      <c r="C42" s="8">
        <f>MID("子丑寅卯辰巳午未申酉戌亥",MOD(A42-4,12)+1,1)</f>
        <v/>
      </c>
      <c r="D42" s="9">
        <f>INDEX({"ねずみ","うし","とら","うさぎ","たつ","へび","うま","ひつじ","さる","とり","いぬ","いのしし"},MOD(A42-4,12)+1)</f>
        <v/>
      </c>
      <c r="E42" s="10">
        <f>$B$3-A42</f>
        <v/>
      </c>
      <c r="F42" s="11">
        <f>IF(E42=0,"-",E42-1)</f>
        <v/>
      </c>
    </row>
    <row r="43" ht="17" customHeight="1">
      <c r="A43" s="6">
        <f>$B$3-37</f>
        <v/>
      </c>
      <c r="B43" s="7">
        <f>IF(A43&gt;=2019,IF(A43=2019,"平成31/令和元","令和"&amp;(A43-2018)),IF(A43&gt;=1989,IF(A43=1989,"昭和64/平成元","平成"&amp;(A43-1988)),IF(A43&gt;=1926,IF(A43=1926,"大正15/昭和元","昭和"&amp;(A43-1925)),IF(A43&gt;=1912,IF(A43=1912,"明治45/大正元","大正"&amp;(A43-1911)),"明治"&amp;(A43-1867)))))</f>
        <v/>
      </c>
      <c r="C43" s="8">
        <f>MID("子丑寅卯辰巳午未申酉戌亥",MOD(A43-4,12)+1,1)</f>
        <v/>
      </c>
      <c r="D43" s="9">
        <f>INDEX({"ねずみ","うし","とら","うさぎ","たつ","へび","うま","ひつじ","さる","とり","いぬ","いのしし"},MOD(A43-4,12)+1)</f>
        <v/>
      </c>
      <c r="E43" s="10">
        <f>$B$3-A43</f>
        <v/>
      </c>
      <c r="F43" s="11">
        <f>IF(E43=0,"-",E43-1)</f>
        <v/>
      </c>
    </row>
    <row r="44" ht="17" customHeight="1">
      <c r="A44" s="6">
        <f>$B$3-38</f>
        <v/>
      </c>
      <c r="B44" s="7">
        <f>IF(A44&gt;=2019,IF(A44=2019,"平成31/令和元","令和"&amp;(A44-2018)),IF(A44&gt;=1989,IF(A44=1989,"昭和64/平成元","平成"&amp;(A44-1988)),IF(A44&gt;=1926,IF(A44=1926,"大正15/昭和元","昭和"&amp;(A44-1925)),IF(A44&gt;=1912,IF(A44=1912,"明治45/大正元","大正"&amp;(A44-1911)),"明治"&amp;(A44-1867)))))</f>
        <v/>
      </c>
      <c r="C44" s="8">
        <f>MID("子丑寅卯辰巳午未申酉戌亥",MOD(A44-4,12)+1,1)</f>
        <v/>
      </c>
      <c r="D44" s="9">
        <f>INDEX({"ねずみ","うし","とら","うさぎ","たつ","へび","うま","ひつじ","さる","とり","いぬ","いのしし"},MOD(A44-4,12)+1)</f>
        <v/>
      </c>
      <c r="E44" s="10">
        <f>$B$3-A44</f>
        <v/>
      </c>
      <c r="F44" s="11">
        <f>IF(E44=0,"-",E44-1)</f>
        <v/>
      </c>
    </row>
    <row r="45" ht="17" customHeight="1">
      <c r="A45" s="6">
        <f>$B$3-39</f>
        <v/>
      </c>
      <c r="B45" s="7">
        <f>IF(A45&gt;=2019,IF(A45=2019,"平成31/令和元","令和"&amp;(A45-2018)),IF(A45&gt;=1989,IF(A45=1989,"昭和64/平成元","平成"&amp;(A45-1988)),IF(A45&gt;=1926,IF(A45=1926,"大正15/昭和元","昭和"&amp;(A45-1925)),IF(A45&gt;=1912,IF(A45=1912,"明治45/大正元","大正"&amp;(A45-1911)),"明治"&amp;(A45-1867)))))</f>
        <v/>
      </c>
      <c r="C45" s="8">
        <f>MID("子丑寅卯辰巳午未申酉戌亥",MOD(A45-4,12)+1,1)</f>
        <v/>
      </c>
      <c r="D45" s="9">
        <f>INDEX({"ねずみ","うし","とら","うさぎ","たつ","へび","うま","ひつじ","さる","とり","いぬ","いのしし"},MOD(A45-4,12)+1)</f>
        <v/>
      </c>
      <c r="E45" s="10">
        <f>$B$3-A45</f>
        <v/>
      </c>
      <c r="F45" s="11">
        <f>IF(E45=0,"-",E45-1)</f>
        <v/>
      </c>
    </row>
    <row r="46" ht="17" customHeight="1">
      <c r="A46" s="6">
        <f>$B$3-40</f>
        <v/>
      </c>
      <c r="B46" s="7">
        <f>IF(A46&gt;=2019,IF(A46=2019,"平成31/令和元","令和"&amp;(A46-2018)),IF(A46&gt;=1989,IF(A46=1989,"昭和64/平成元","平成"&amp;(A46-1988)),IF(A46&gt;=1926,IF(A46=1926,"大正15/昭和元","昭和"&amp;(A46-1925)),IF(A46&gt;=1912,IF(A46=1912,"明治45/大正元","大正"&amp;(A46-1911)),"明治"&amp;(A46-1867)))))</f>
        <v/>
      </c>
      <c r="C46" s="8">
        <f>MID("子丑寅卯辰巳午未申酉戌亥",MOD(A46-4,12)+1,1)</f>
        <v/>
      </c>
      <c r="D46" s="9">
        <f>INDEX({"ねずみ","うし","とら","うさぎ","たつ","へび","うま","ひつじ","さる","とり","いぬ","いのしし"},MOD(A46-4,12)+1)</f>
        <v/>
      </c>
      <c r="E46" s="10">
        <f>$B$3-A46</f>
        <v/>
      </c>
      <c r="F46" s="11">
        <f>IF(E46=0,"-",E46-1)</f>
        <v/>
      </c>
    </row>
    <row r="47" ht="17" customHeight="1">
      <c r="A47" s="6">
        <f>$B$3-41</f>
        <v/>
      </c>
      <c r="B47" s="7">
        <f>IF(A47&gt;=2019,IF(A47=2019,"平成31/令和元","令和"&amp;(A47-2018)),IF(A47&gt;=1989,IF(A47=1989,"昭和64/平成元","平成"&amp;(A47-1988)),IF(A47&gt;=1926,IF(A47=1926,"大正15/昭和元","昭和"&amp;(A47-1925)),IF(A47&gt;=1912,IF(A47=1912,"明治45/大正元","大正"&amp;(A47-1911)),"明治"&amp;(A47-1867)))))</f>
        <v/>
      </c>
      <c r="C47" s="8">
        <f>MID("子丑寅卯辰巳午未申酉戌亥",MOD(A47-4,12)+1,1)</f>
        <v/>
      </c>
      <c r="D47" s="9">
        <f>INDEX({"ねずみ","うし","とら","うさぎ","たつ","へび","うま","ひつじ","さる","とり","いぬ","いのしし"},MOD(A47-4,12)+1)</f>
        <v/>
      </c>
      <c r="E47" s="10">
        <f>$B$3-A47</f>
        <v/>
      </c>
      <c r="F47" s="11">
        <f>IF(E47=0,"-",E47-1)</f>
        <v/>
      </c>
    </row>
    <row r="48" ht="17" customHeight="1">
      <c r="A48" s="6">
        <f>$B$3-42</f>
        <v/>
      </c>
      <c r="B48" s="7">
        <f>IF(A48&gt;=2019,IF(A48=2019,"平成31/令和元","令和"&amp;(A48-2018)),IF(A48&gt;=1989,IF(A48=1989,"昭和64/平成元","平成"&amp;(A48-1988)),IF(A48&gt;=1926,IF(A48=1926,"大正15/昭和元","昭和"&amp;(A48-1925)),IF(A48&gt;=1912,IF(A48=1912,"明治45/大正元","大正"&amp;(A48-1911)),"明治"&amp;(A48-1867)))))</f>
        <v/>
      </c>
      <c r="C48" s="8">
        <f>MID("子丑寅卯辰巳午未申酉戌亥",MOD(A48-4,12)+1,1)</f>
        <v/>
      </c>
      <c r="D48" s="9">
        <f>INDEX({"ねずみ","うし","とら","うさぎ","たつ","へび","うま","ひつじ","さる","とり","いぬ","いのしし"},MOD(A48-4,12)+1)</f>
        <v/>
      </c>
      <c r="E48" s="10">
        <f>$B$3-A48</f>
        <v/>
      </c>
      <c r="F48" s="11">
        <f>IF(E48=0,"-",E48-1)</f>
        <v/>
      </c>
    </row>
    <row r="49" ht="17" customHeight="1">
      <c r="A49" s="6">
        <f>$B$3-43</f>
        <v/>
      </c>
      <c r="B49" s="7">
        <f>IF(A49&gt;=2019,IF(A49=2019,"平成31/令和元","令和"&amp;(A49-2018)),IF(A49&gt;=1989,IF(A49=1989,"昭和64/平成元","平成"&amp;(A49-1988)),IF(A49&gt;=1926,IF(A49=1926,"大正15/昭和元","昭和"&amp;(A49-1925)),IF(A49&gt;=1912,IF(A49=1912,"明治45/大正元","大正"&amp;(A49-1911)),"明治"&amp;(A49-1867)))))</f>
        <v/>
      </c>
      <c r="C49" s="8">
        <f>MID("子丑寅卯辰巳午未申酉戌亥",MOD(A49-4,12)+1,1)</f>
        <v/>
      </c>
      <c r="D49" s="9">
        <f>INDEX({"ねずみ","うし","とら","うさぎ","たつ","へび","うま","ひつじ","さる","とり","いぬ","いのしし"},MOD(A49-4,12)+1)</f>
        <v/>
      </c>
      <c r="E49" s="10">
        <f>$B$3-A49</f>
        <v/>
      </c>
      <c r="F49" s="11">
        <f>IF(E49=0,"-",E49-1)</f>
        <v/>
      </c>
    </row>
    <row r="50" ht="17" customHeight="1">
      <c r="A50" s="6">
        <f>$B$3-44</f>
        <v/>
      </c>
      <c r="B50" s="7">
        <f>IF(A50&gt;=2019,IF(A50=2019,"平成31/令和元","令和"&amp;(A50-2018)),IF(A50&gt;=1989,IF(A50=1989,"昭和64/平成元","平成"&amp;(A50-1988)),IF(A50&gt;=1926,IF(A50=1926,"大正15/昭和元","昭和"&amp;(A50-1925)),IF(A50&gt;=1912,IF(A50=1912,"明治45/大正元","大正"&amp;(A50-1911)),"明治"&amp;(A50-1867)))))</f>
        <v/>
      </c>
      <c r="C50" s="8">
        <f>MID("子丑寅卯辰巳午未申酉戌亥",MOD(A50-4,12)+1,1)</f>
        <v/>
      </c>
      <c r="D50" s="9">
        <f>INDEX({"ねずみ","うし","とら","うさぎ","たつ","へび","うま","ひつじ","さる","とり","いぬ","いのしし"},MOD(A50-4,12)+1)</f>
        <v/>
      </c>
      <c r="E50" s="10">
        <f>$B$3-A50</f>
        <v/>
      </c>
      <c r="F50" s="11">
        <f>IF(E50=0,"-",E50-1)</f>
        <v/>
      </c>
    </row>
    <row r="51" ht="17" customHeight="1">
      <c r="A51" s="6">
        <f>$B$3-45</f>
        <v/>
      </c>
      <c r="B51" s="7">
        <f>IF(A51&gt;=2019,IF(A51=2019,"平成31/令和元","令和"&amp;(A51-2018)),IF(A51&gt;=1989,IF(A51=1989,"昭和64/平成元","平成"&amp;(A51-1988)),IF(A51&gt;=1926,IF(A51=1926,"大正15/昭和元","昭和"&amp;(A51-1925)),IF(A51&gt;=1912,IF(A51=1912,"明治45/大正元","大正"&amp;(A51-1911)),"明治"&amp;(A51-1867)))))</f>
        <v/>
      </c>
      <c r="C51" s="8">
        <f>MID("子丑寅卯辰巳午未申酉戌亥",MOD(A51-4,12)+1,1)</f>
        <v/>
      </c>
      <c r="D51" s="9">
        <f>INDEX({"ねずみ","うし","とら","うさぎ","たつ","へび","うま","ひつじ","さる","とり","いぬ","いのしし"},MOD(A51-4,12)+1)</f>
        <v/>
      </c>
      <c r="E51" s="10">
        <f>$B$3-A51</f>
        <v/>
      </c>
      <c r="F51" s="11">
        <f>IF(E51=0,"-",E51-1)</f>
        <v/>
      </c>
    </row>
    <row r="52" ht="17" customHeight="1">
      <c r="A52" s="6">
        <f>$B$3-46</f>
        <v/>
      </c>
      <c r="B52" s="7">
        <f>IF(A52&gt;=2019,IF(A52=2019,"平成31/令和元","令和"&amp;(A52-2018)),IF(A52&gt;=1989,IF(A52=1989,"昭和64/平成元","平成"&amp;(A52-1988)),IF(A52&gt;=1926,IF(A52=1926,"大正15/昭和元","昭和"&amp;(A52-1925)),IF(A52&gt;=1912,IF(A52=1912,"明治45/大正元","大正"&amp;(A52-1911)),"明治"&amp;(A52-1867)))))</f>
        <v/>
      </c>
      <c r="C52" s="8">
        <f>MID("子丑寅卯辰巳午未申酉戌亥",MOD(A52-4,12)+1,1)</f>
        <v/>
      </c>
      <c r="D52" s="9">
        <f>INDEX({"ねずみ","うし","とら","うさぎ","たつ","へび","うま","ひつじ","さる","とり","いぬ","いのしし"},MOD(A52-4,12)+1)</f>
        <v/>
      </c>
      <c r="E52" s="10">
        <f>$B$3-A52</f>
        <v/>
      </c>
      <c r="F52" s="11">
        <f>IF(E52=0,"-",E52-1)</f>
        <v/>
      </c>
    </row>
    <row r="53" ht="17" customHeight="1">
      <c r="A53" s="6">
        <f>$B$3-47</f>
        <v/>
      </c>
      <c r="B53" s="7">
        <f>IF(A53&gt;=2019,IF(A53=2019,"平成31/令和元","令和"&amp;(A53-2018)),IF(A53&gt;=1989,IF(A53=1989,"昭和64/平成元","平成"&amp;(A53-1988)),IF(A53&gt;=1926,IF(A53=1926,"大正15/昭和元","昭和"&amp;(A53-1925)),IF(A53&gt;=1912,IF(A53=1912,"明治45/大正元","大正"&amp;(A53-1911)),"明治"&amp;(A53-1867)))))</f>
        <v/>
      </c>
      <c r="C53" s="8">
        <f>MID("子丑寅卯辰巳午未申酉戌亥",MOD(A53-4,12)+1,1)</f>
        <v/>
      </c>
      <c r="D53" s="9">
        <f>INDEX({"ねずみ","うし","とら","うさぎ","たつ","へび","うま","ひつじ","さる","とり","いぬ","いのしし"},MOD(A53-4,12)+1)</f>
        <v/>
      </c>
      <c r="E53" s="10">
        <f>$B$3-A53</f>
        <v/>
      </c>
      <c r="F53" s="11">
        <f>IF(E53=0,"-",E53-1)</f>
        <v/>
      </c>
    </row>
    <row r="54" ht="17" customHeight="1">
      <c r="A54" s="6">
        <f>$B$3-48</f>
        <v/>
      </c>
      <c r="B54" s="7">
        <f>IF(A54&gt;=2019,IF(A54=2019,"平成31/令和元","令和"&amp;(A54-2018)),IF(A54&gt;=1989,IF(A54=1989,"昭和64/平成元","平成"&amp;(A54-1988)),IF(A54&gt;=1926,IF(A54=1926,"大正15/昭和元","昭和"&amp;(A54-1925)),IF(A54&gt;=1912,IF(A54=1912,"明治45/大正元","大正"&amp;(A54-1911)),"明治"&amp;(A54-1867)))))</f>
        <v/>
      </c>
      <c r="C54" s="8">
        <f>MID("子丑寅卯辰巳午未申酉戌亥",MOD(A54-4,12)+1,1)</f>
        <v/>
      </c>
      <c r="D54" s="9">
        <f>INDEX({"ねずみ","うし","とら","うさぎ","たつ","へび","うま","ひつじ","さる","とり","いぬ","いのしし"},MOD(A54-4,12)+1)</f>
        <v/>
      </c>
      <c r="E54" s="10">
        <f>$B$3-A54</f>
        <v/>
      </c>
      <c r="F54" s="11">
        <f>IF(E54=0,"-",E54-1)</f>
        <v/>
      </c>
    </row>
    <row r="55" ht="17" customHeight="1">
      <c r="A55" s="6">
        <f>$B$3-49</f>
        <v/>
      </c>
      <c r="B55" s="7">
        <f>IF(A55&gt;=2019,IF(A55=2019,"平成31/令和元","令和"&amp;(A55-2018)),IF(A55&gt;=1989,IF(A55=1989,"昭和64/平成元","平成"&amp;(A55-1988)),IF(A55&gt;=1926,IF(A55=1926,"大正15/昭和元","昭和"&amp;(A55-1925)),IF(A55&gt;=1912,IF(A55=1912,"明治45/大正元","大正"&amp;(A55-1911)),"明治"&amp;(A55-1867)))))</f>
        <v/>
      </c>
      <c r="C55" s="8">
        <f>MID("子丑寅卯辰巳午未申酉戌亥",MOD(A55-4,12)+1,1)</f>
        <v/>
      </c>
      <c r="D55" s="9">
        <f>INDEX({"ねずみ","うし","とら","うさぎ","たつ","へび","うま","ひつじ","さる","とり","いぬ","いのしし"},MOD(A55-4,12)+1)</f>
        <v/>
      </c>
      <c r="E55" s="10">
        <f>$B$3-A55</f>
        <v/>
      </c>
      <c r="F55" s="11">
        <f>IF(E55=0,"-",E55-1)</f>
        <v/>
      </c>
    </row>
    <row r="56" ht="17" customHeight="1">
      <c r="A56" s="6">
        <f>$B$3-50</f>
        <v/>
      </c>
      <c r="B56" s="7">
        <f>IF(A56&gt;=2019,IF(A56=2019,"平成31/令和元","令和"&amp;(A56-2018)),IF(A56&gt;=1989,IF(A56=1989,"昭和64/平成元","平成"&amp;(A56-1988)),IF(A56&gt;=1926,IF(A56=1926,"大正15/昭和元","昭和"&amp;(A56-1925)),IF(A56&gt;=1912,IF(A56=1912,"明治45/大正元","大正"&amp;(A56-1911)),"明治"&amp;(A56-1867)))))</f>
        <v/>
      </c>
      <c r="C56" s="8">
        <f>MID("子丑寅卯辰巳午未申酉戌亥",MOD(A56-4,12)+1,1)</f>
        <v/>
      </c>
      <c r="D56" s="9">
        <f>INDEX({"ねずみ","うし","とら","うさぎ","たつ","へび","うま","ひつじ","さる","とり","いぬ","いのしし"},MOD(A56-4,12)+1)</f>
        <v/>
      </c>
      <c r="E56" s="10">
        <f>$B$3-A56</f>
        <v/>
      </c>
      <c r="F56" s="11">
        <f>IF(E56=0,"-",E56-1)</f>
        <v/>
      </c>
    </row>
    <row r="57" ht="17" customHeight="1">
      <c r="A57" s="6">
        <f>$B$3-51</f>
        <v/>
      </c>
      <c r="B57" s="7">
        <f>IF(A57&gt;=2019,IF(A57=2019,"平成31/令和元","令和"&amp;(A57-2018)),IF(A57&gt;=1989,IF(A57=1989,"昭和64/平成元","平成"&amp;(A57-1988)),IF(A57&gt;=1926,IF(A57=1926,"大正15/昭和元","昭和"&amp;(A57-1925)),IF(A57&gt;=1912,IF(A57=1912,"明治45/大正元","大正"&amp;(A57-1911)),"明治"&amp;(A57-1867)))))</f>
        <v/>
      </c>
      <c r="C57" s="8">
        <f>MID("子丑寅卯辰巳午未申酉戌亥",MOD(A57-4,12)+1,1)</f>
        <v/>
      </c>
      <c r="D57" s="9">
        <f>INDEX({"ねずみ","うし","とら","うさぎ","たつ","へび","うま","ひつじ","さる","とり","いぬ","いのしし"},MOD(A57-4,12)+1)</f>
        <v/>
      </c>
      <c r="E57" s="10">
        <f>$B$3-A57</f>
        <v/>
      </c>
      <c r="F57" s="11">
        <f>IF(E57=0,"-",E57-1)</f>
        <v/>
      </c>
    </row>
    <row r="58" ht="17" customHeight="1">
      <c r="A58" s="6">
        <f>$B$3-52</f>
        <v/>
      </c>
      <c r="B58" s="7">
        <f>IF(A58&gt;=2019,IF(A58=2019,"平成31/令和元","令和"&amp;(A58-2018)),IF(A58&gt;=1989,IF(A58=1989,"昭和64/平成元","平成"&amp;(A58-1988)),IF(A58&gt;=1926,IF(A58=1926,"大正15/昭和元","昭和"&amp;(A58-1925)),IF(A58&gt;=1912,IF(A58=1912,"明治45/大正元","大正"&amp;(A58-1911)),"明治"&amp;(A58-1867)))))</f>
        <v/>
      </c>
      <c r="C58" s="8">
        <f>MID("子丑寅卯辰巳午未申酉戌亥",MOD(A58-4,12)+1,1)</f>
        <v/>
      </c>
      <c r="D58" s="9">
        <f>INDEX({"ねずみ","うし","とら","うさぎ","たつ","へび","うま","ひつじ","さる","とり","いぬ","いのしし"},MOD(A58-4,12)+1)</f>
        <v/>
      </c>
      <c r="E58" s="10">
        <f>$B$3-A58</f>
        <v/>
      </c>
      <c r="F58" s="11">
        <f>IF(E58=0,"-",E58-1)</f>
        <v/>
      </c>
    </row>
    <row r="59" ht="17" customHeight="1">
      <c r="A59" s="6">
        <f>$B$3-53</f>
        <v/>
      </c>
      <c r="B59" s="7">
        <f>IF(A59&gt;=2019,IF(A59=2019,"平成31/令和元","令和"&amp;(A59-2018)),IF(A59&gt;=1989,IF(A59=1989,"昭和64/平成元","平成"&amp;(A59-1988)),IF(A59&gt;=1926,IF(A59=1926,"大正15/昭和元","昭和"&amp;(A59-1925)),IF(A59&gt;=1912,IF(A59=1912,"明治45/大正元","大正"&amp;(A59-1911)),"明治"&amp;(A59-1867)))))</f>
        <v/>
      </c>
      <c r="C59" s="8">
        <f>MID("子丑寅卯辰巳午未申酉戌亥",MOD(A59-4,12)+1,1)</f>
        <v/>
      </c>
      <c r="D59" s="9">
        <f>INDEX({"ねずみ","うし","とら","うさぎ","たつ","へび","うま","ひつじ","さる","とり","いぬ","いのしし"},MOD(A59-4,12)+1)</f>
        <v/>
      </c>
      <c r="E59" s="10">
        <f>$B$3-A59</f>
        <v/>
      </c>
      <c r="F59" s="11">
        <f>IF(E59=0,"-",E59-1)</f>
        <v/>
      </c>
    </row>
    <row r="60" ht="17" customHeight="1">
      <c r="A60" s="6">
        <f>$B$3-54</f>
        <v/>
      </c>
      <c r="B60" s="7">
        <f>IF(A60&gt;=2019,IF(A60=2019,"平成31/令和元","令和"&amp;(A60-2018)),IF(A60&gt;=1989,IF(A60=1989,"昭和64/平成元","平成"&amp;(A60-1988)),IF(A60&gt;=1926,IF(A60=1926,"大正15/昭和元","昭和"&amp;(A60-1925)),IF(A60&gt;=1912,IF(A60=1912,"明治45/大正元","大正"&amp;(A60-1911)),"明治"&amp;(A60-1867)))))</f>
        <v/>
      </c>
      <c r="C60" s="8">
        <f>MID("子丑寅卯辰巳午未申酉戌亥",MOD(A60-4,12)+1,1)</f>
        <v/>
      </c>
      <c r="D60" s="9">
        <f>INDEX({"ねずみ","うし","とら","うさぎ","たつ","へび","うま","ひつじ","さる","とり","いぬ","いのしし"},MOD(A60-4,12)+1)</f>
        <v/>
      </c>
      <c r="E60" s="10">
        <f>$B$3-A60</f>
        <v/>
      </c>
      <c r="F60" s="11">
        <f>IF(E60=0,"-",E60-1)</f>
        <v/>
      </c>
    </row>
    <row r="61" ht="17" customHeight="1">
      <c r="A61" s="6">
        <f>$B$3-55</f>
        <v/>
      </c>
      <c r="B61" s="7">
        <f>IF(A61&gt;=2019,IF(A61=2019,"平成31/令和元","令和"&amp;(A61-2018)),IF(A61&gt;=1989,IF(A61=1989,"昭和64/平成元","平成"&amp;(A61-1988)),IF(A61&gt;=1926,IF(A61=1926,"大正15/昭和元","昭和"&amp;(A61-1925)),IF(A61&gt;=1912,IF(A61=1912,"明治45/大正元","大正"&amp;(A61-1911)),"明治"&amp;(A61-1867)))))</f>
        <v/>
      </c>
      <c r="C61" s="8">
        <f>MID("子丑寅卯辰巳午未申酉戌亥",MOD(A61-4,12)+1,1)</f>
        <v/>
      </c>
      <c r="D61" s="9">
        <f>INDEX({"ねずみ","うし","とら","うさぎ","たつ","へび","うま","ひつじ","さる","とり","いぬ","いのしし"},MOD(A61-4,12)+1)</f>
        <v/>
      </c>
      <c r="E61" s="10">
        <f>$B$3-A61</f>
        <v/>
      </c>
      <c r="F61" s="11">
        <f>IF(E61=0,"-",E61-1)</f>
        <v/>
      </c>
    </row>
    <row r="62" ht="17" customHeight="1">
      <c r="A62" s="6">
        <f>$B$3-56</f>
        <v/>
      </c>
      <c r="B62" s="7">
        <f>IF(A62&gt;=2019,IF(A62=2019,"平成31/令和元","令和"&amp;(A62-2018)),IF(A62&gt;=1989,IF(A62=1989,"昭和64/平成元","平成"&amp;(A62-1988)),IF(A62&gt;=1926,IF(A62=1926,"大正15/昭和元","昭和"&amp;(A62-1925)),IF(A62&gt;=1912,IF(A62=1912,"明治45/大正元","大正"&amp;(A62-1911)),"明治"&amp;(A62-1867)))))</f>
        <v/>
      </c>
      <c r="C62" s="8">
        <f>MID("子丑寅卯辰巳午未申酉戌亥",MOD(A62-4,12)+1,1)</f>
        <v/>
      </c>
      <c r="D62" s="9">
        <f>INDEX({"ねずみ","うし","とら","うさぎ","たつ","へび","うま","ひつじ","さる","とり","いぬ","いのしし"},MOD(A62-4,12)+1)</f>
        <v/>
      </c>
      <c r="E62" s="10">
        <f>$B$3-A62</f>
        <v/>
      </c>
      <c r="F62" s="11">
        <f>IF(E62=0,"-",E62-1)</f>
        <v/>
      </c>
    </row>
    <row r="63" ht="17" customHeight="1">
      <c r="A63" s="6">
        <f>$B$3-57</f>
        <v/>
      </c>
      <c r="B63" s="7">
        <f>IF(A63&gt;=2019,IF(A63=2019,"平成31/令和元","令和"&amp;(A63-2018)),IF(A63&gt;=1989,IF(A63=1989,"昭和64/平成元","平成"&amp;(A63-1988)),IF(A63&gt;=1926,IF(A63=1926,"大正15/昭和元","昭和"&amp;(A63-1925)),IF(A63&gt;=1912,IF(A63=1912,"明治45/大正元","大正"&amp;(A63-1911)),"明治"&amp;(A63-1867)))))</f>
        <v/>
      </c>
      <c r="C63" s="8">
        <f>MID("子丑寅卯辰巳午未申酉戌亥",MOD(A63-4,12)+1,1)</f>
        <v/>
      </c>
      <c r="D63" s="9">
        <f>INDEX({"ねずみ","うし","とら","うさぎ","たつ","へび","うま","ひつじ","さる","とり","いぬ","いのしし"},MOD(A63-4,12)+1)</f>
        <v/>
      </c>
      <c r="E63" s="10">
        <f>$B$3-A63</f>
        <v/>
      </c>
      <c r="F63" s="11">
        <f>IF(E63=0,"-",E63-1)</f>
        <v/>
      </c>
    </row>
    <row r="64" ht="17" customHeight="1">
      <c r="A64" s="6">
        <f>$B$3-58</f>
        <v/>
      </c>
      <c r="B64" s="7">
        <f>IF(A64&gt;=2019,IF(A64=2019,"平成31/令和元","令和"&amp;(A64-2018)),IF(A64&gt;=1989,IF(A64=1989,"昭和64/平成元","平成"&amp;(A64-1988)),IF(A64&gt;=1926,IF(A64=1926,"大正15/昭和元","昭和"&amp;(A64-1925)),IF(A64&gt;=1912,IF(A64=1912,"明治45/大正元","大正"&amp;(A64-1911)),"明治"&amp;(A64-1867)))))</f>
        <v/>
      </c>
      <c r="C64" s="8">
        <f>MID("子丑寅卯辰巳午未申酉戌亥",MOD(A64-4,12)+1,1)</f>
        <v/>
      </c>
      <c r="D64" s="9">
        <f>INDEX({"ねずみ","うし","とら","うさぎ","たつ","へび","うま","ひつじ","さる","とり","いぬ","いのしし"},MOD(A64-4,12)+1)</f>
        <v/>
      </c>
      <c r="E64" s="10">
        <f>$B$3-A64</f>
        <v/>
      </c>
      <c r="F64" s="11">
        <f>IF(E64=0,"-",E64-1)</f>
        <v/>
      </c>
    </row>
    <row r="65" ht="17" customHeight="1">
      <c r="A65" s="6">
        <f>$B$3-59</f>
        <v/>
      </c>
      <c r="B65" s="7">
        <f>IF(A65&gt;=2019,IF(A65=2019,"平成31/令和元","令和"&amp;(A65-2018)),IF(A65&gt;=1989,IF(A65=1989,"昭和64/平成元","平成"&amp;(A65-1988)),IF(A65&gt;=1926,IF(A65=1926,"大正15/昭和元","昭和"&amp;(A65-1925)),IF(A65&gt;=1912,IF(A65=1912,"明治45/大正元","大正"&amp;(A65-1911)),"明治"&amp;(A65-1867)))))</f>
        <v/>
      </c>
      <c r="C65" s="8">
        <f>MID("子丑寅卯辰巳午未申酉戌亥",MOD(A65-4,12)+1,1)</f>
        <v/>
      </c>
      <c r="D65" s="9">
        <f>INDEX({"ねずみ","うし","とら","うさぎ","たつ","へび","うま","ひつじ","さる","とり","いぬ","いのしし"},MOD(A65-4,12)+1)</f>
        <v/>
      </c>
      <c r="E65" s="10">
        <f>$B$3-A65</f>
        <v/>
      </c>
      <c r="F65" s="11">
        <f>IF(E65=0,"-",E65-1)</f>
        <v/>
      </c>
    </row>
    <row r="66" ht="17" customHeight="1">
      <c r="A66" s="6">
        <f>$B$3-60</f>
        <v/>
      </c>
      <c r="B66" s="7">
        <f>IF(A66&gt;=2019,IF(A66=2019,"平成31/令和元","令和"&amp;(A66-2018)),IF(A66&gt;=1989,IF(A66=1989,"昭和64/平成元","平成"&amp;(A66-1988)),IF(A66&gt;=1926,IF(A66=1926,"大正15/昭和元","昭和"&amp;(A66-1925)),IF(A66&gt;=1912,IF(A66=1912,"明治45/大正元","大正"&amp;(A66-1911)),"明治"&amp;(A66-1867)))))</f>
        <v/>
      </c>
      <c r="C66" s="8">
        <f>MID("子丑寅卯辰巳午未申酉戌亥",MOD(A66-4,12)+1,1)</f>
        <v/>
      </c>
      <c r="D66" s="9">
        <f>INDEX({"ねずみ","うし","とら","うさぎ","たつ","へび","うま","ひつじ","さる","とり","いぬ","いのしし"},MOD(A66-4,12)+1)</f>
        <v/>
      </c>
      <c r="E66" s="10">
        <f>$B$3-A66</f>
        <v/>
      </c>
      <c r="F66" s="11">
        <f>IF(E66=0,"-",E66-1)</f>
        <v/>
      </c>
    </row>
    <row r="67" ht="17" customHeight="1">
      <c r="A67" s="6">
        <f>$B$3-61</f>
        <v/>
      </c>
      <c r="B67" s="7">
        <f>IF(A67&gt;=2019,IF(A67=2019,"平成31/令和元","令和"&amp;(A67-2018)),IF(A67&gt;=1989,IF(A67=1989,"昭和64/平成元","平成"&amp;(A67-1988)),IF(A67&gt;=1926,IF(A67=1926,"大正15/昭和元","昭和"&amp;(A67-1925)),IF(A67&gt;=1912,IF(A67=1912,"明治45/大正元","大正"&amp;(A67-1911)),"明治"&amp;(A67-1867)))))</f>
        <v/>
      </c>
      <c r="C67" s="8">
        <f>MID("子丑寅卯辰巳午未申酉戌亥",MOD(A67-4,12)+1,1)</f>
        <v/>
      </c>
      <c r="D67" s="9">
        <f>INDEX({"ねずみ","うし","とら","うさぎ","たつ","へび","うま","ひつじ","さる","とり","いぬ","いのしし"},MOD(A67-4,12)+1)</f>
        <v/>
      </c>
      <c r="E67" s="10">
        <f>$B$3-A67</f>
        <v/>
      </c>
      <c r="F67" s="11">
        <f>IF(E67=0,"-",E67-1)</f>
        <v/>
      </c>
    </row>
    <row r="68" ht="17" customHeight="1">
      <c r="A68" s="6">
        <f>$B$3-62</f>
        <v/>
      </c>
      <c r="B68" s="7">
        <f>IF(A68&gt;=2019,IF(A68=2019,"平成31/令和元","令和"&amp;(A68-2018)),IF(A68&gt;=1989,IF(A68=1989,"昭和64/平成元","平成"&amp;(A68-1988)),IF(A68&gt;=1926,IF(A68=1926,"大正15/昭和元","昭和"&amp;(A68-1925)),IF(A68&gt;=1912,IF(A68=1912,"明治45/大正元","大正"&amp;(A68-1911)),"明治"&amp;(A68-1867)))))</f>
        <v/>
      </c>
      <c r="C68" s="8">
        <f>MID("子丑寅卯辰巳午未申酉戌亥",MOD(A68-4,12)+1,1)</f>
        <v/>
      </c>
      <c r="D68" s="9">
        <f>INDEX({"ねずみ","うし","とら","うさぎ","たつ","へび","うま","ひつじ","さる","とり","いぬ","いのしし"},MOD(A68-4,12)+1)</f>
        <v/>
      </c>
      <c r="E68" s="10">
        <f>$B$3-A68</f>
        <v/>
      </c>
      <c r="F68" s="11">
        <f>IF(E68=0,"-",E68-1)</f>
        <v/>
      </c>
    </row>
    <row r="69" ht="17" customHeight="1">
      <c r="A69" s="6">
        <f>$B$3-63</f>
        <v/>
      </c>
      <c r="B69" s="7">
        <f>IF(A69&gt;=2019,IF(A69=2019,"平成31/令和元","令和"&amp;(A69-2018)),IF(A69&gt;=1989,IF(A69=1989,"昭和64/平成元","平成"&amp;(A69-1988)),IF(A69&gt;=1926,IF(A69=1926,"大正15/昭和元","昭和"&amp;(A69-1925)),IF(A69&gt;=1912,IF(A69=1912,"明治45/大正元","大正"&amp;(A69-1911)),"明治"&amp;(A69-1867)))))</f>
        <v/>
      </c>
      <c r="C69" s="8">
        <f>MID("子丑寅卯辰巳午未申酉戌亥",MOD(A69-4,12)+1,1)</f>
        <v/>
      </c>
      <c r="D69" s="9">
        <f>INDEX({"ねずみ","うし","とら","うさぎ","たつ","へび","うま","ひつじ","さる","とり","いぬ","いのしし"},MOD(A69-4,12)+1)</f>
        <v/>
      </c>
      <c r="E69" s="10">
        <f>$B$3-A69</f>
        <v/>
      </c>
      <c r="F69" s="11">
        <f>IF(E69=0,"-",E69-1)</f>
        <v/>
      </c>
    </row>
    <row r="70" ht="17" customHeight="1">
      <c r="A70" s="6">
        <f>$B$3-64</f>
        <v/>
      </c>
      <c r="B70" s="7">
        <f>IF(A70&gt;=2019,IF(A70=2019,"平成31/令和元","令和"&amp;(A70-2018)),IF(A70&gt;=1989,IF(A70=1989,"昭和64/平成元","平成"&amp;(A70-1988)),IF(A70&gt;=1926,IF(A70=1926,"大正15/昭和元","昭和"&amp;(A70-1925)),IF(A70&gt;=1912,IF(A70=1912,"明治45/大正元","大正"&amp;(A70-1911)),"明治"&amp;(A70-1867)))))</f>
        <v/>
      </c>
      <c r="C70" s="8">
        <f>MID("子丑寅卯辰巳午未申酉戌亥",MOD(A70-4,12)+1,1)</f>
        <v/>
      </c>
      <c r="D70" s="9">
        <f>INDEX({"ねずみ","うし","とら","うさぎ","たつ","へび","うま","ひつじ","さる","とり","いぬ","いのしし"},MOD(A70-4,12)+1)</f>
        <v/>
      </c>
      <c r="E70" s="10">
        <f>$B$3-A70</f>
        <v/>
      </c>
      <c r="F70" s="11">
        <f>IF(E70=0,"-",E70-1)</f>
        <v/>
      </c>
    </row>
    <row r="71" ht="17" customHeight="1">
      <c r="A71" s="6">
        <f>$B$3-65</f>
        <v/>
      </c>
      <c r="B71" s="7">
        <f>IF(A71&gt;=2019,IF(A71=2019,"平成31/令和元","令和"&amp;(A71-2018)),IF(A71&gt;=1989,IF(A71=1989,"昭和64/平成元","平成"&amp;(A71-1988)),IF(A71&gt;=1926,IF(A71=1926,"大正15/昭和元","昭和"&amp;(A71-1925)),IF(A71&gt;=1912,IF(A71=1912,"明治45/大正元","大正"&amp;(A71-1911)),"明治"&amp;(A71-1867)))))</f>
        <v/>
      </c>
      <c r="C71" s="8">
        <f>MID("子丑寅卯辰巳午未申酉戌亥",MOD(A71-4,12)+1,1)</f>
        <v/>
      </c>
      <c r="D71" s="9">
        <f>INDEX({"ねずみ","うし","とら","うさぎ","たつ","へび","うま","ひつじ","さる","とり","いぬ","いのしし"},MOD(A71-4,12)+1)</f>
        <v/>
      </c>
      <c r="E71" s="10">
        <f>$B$3-A71</f>
        <v/>
      </c>
      <c r="F71" s="11">
        <f>IF(E71=0,"-",E71-1)</f>
        <v/>
      </c>
    </row>
    <row r="72" ht="17" customHeight="1">
      <c r="A72" s="6">
        <f>$B$3-66</f>
        <v/>
      </c>
      <c r="B72" s="7">
        <f>IF(A72&gt;=2019,IF(A72=2019,"平成31/令和元","令和"&amp;(A72-2018)),IF(A72&gt;=1989,IF(A72=1989,"昭和64/平成元","平成"&amp;(A72-1988)),IF(A72&gt;=1926,IF(A72=1926,"大正15/昭和元","昭和"&amp;(A72-1925)),IF(A72&gt;=1912,IF(A72=1912,"明治45/大正元","大正"&amp;(A72-1911)),"明治"&amp;(A72-1867)))))</f>
        <v/>
      </c>
      <c r="C72" s="8">
        <f>MID("子丑寅卯辰巳午未申酉戌亥",MOD(A72-4,12)+1,1)</f>
        <v/>
      </c>
      <c r="D72" s="9">
        <f>INDEX({"ねずみ","うし","とら","うさぎ","たつ","へび","うま","ひつじ","さる","とり","いぬ","いのしし"},MOD(A72-4,12)+1)</f>
        <v/>
      </c>
      <c r="E72" s="10">
        <f>$B$3-A72</f>
        <v/>
      </c>
      <c r="F72" s="11">
        <f>IF(E72=0,"-",E72-1)</f>
        <v/>
      </c>
    </row>
    <row r="73" ht="17" customHeight="1">
      <c r="A73" s="6">
        <f>$B$3-67</f>
        <v/>
      </c>
      <c r="B73" s="7">
        <f>IF(A73&gt;=2019,IF(A73=2019,"平成31/令和元","令和"&amp;(A73-2018)),IF(A73&gt;=1989,IF(A73=1989,"昭和64/平成元","平成"&amp;(A73-1988)),IF(A73&gt;=1926,IF(A73=1926,"大正15/昭和元","昭和"&amp;(A73-1925)),IF(A73&gt;=1912,IF(A73=1912,"明治45/大正元","大正"&amp;(A73-1911)),"明治"&amp;(A73-1867)))))</f>
        <v/>
      </c>
      <c r="C73" s="8">
        <f>MID("子丑寅卯辰巳午未申酉戌亥",MOD(A73-4,12)+1,1)</f>
        <v/>
      </c>
      <c r="D73" s="9">
        <f>INDEX({"ねずみ","うし","とら","うさぎ","たつ","へび","うま","ひつじ","さる","とり","いぬ","いのしし"},MOD(A73-4,12)+1)</f>
        <v/>
      </c>
      <c r="E73" s="10">
        <f>$B$3-A73</f>
        <v/>
      </c>
      <c r="F73" s="11">
        <f>IF(E73=0,"-",E73-1)</f>
        <v/>
      </c>
    </row>
    <row r="74" ht="17" customHeight="1">
      <c r="A74" s="6">
        <f>$B$3-68</f>
        <v/>
      </c>
      <c r="B74" s="7">
        <f>IF(A74&gt;=2019,IF(A74=2019,"平成31/令和元","令和"&amp;(A74-2018)),IF(A74&gt;=1989,IF(A74=1989,"昭和64/平成元","平成"&amp;(A74-1988)),IF(A74&gt;=1926,IF(A74=1926,"大正15/昭和元","昭和"&amp;(A74-1925)),IF(A74&gt;=1912,IF(A74=1912,"明治45/大正元","大正"&amp;(A74-1911)),"明治"&amp;(A74-1867)))))</f>
        <v/>
      </c>
      <c r="C74" s="8">
        <f>MID("子丑寅卯辰巳午未申酉戌亥",MOD(A74-4,12)+1,1)</f>
        <v/>
      </c>
      <c r="D74" s="9">
        <f>INDEX({"ねずみ","うし","とら","うさぎ","たつ","へび","うま","ひつじ","さる","とり","いぬ","いのしし"},MOD(A74-4,12)+1)</f>
        <v/>
      </c>
      <c r="E74" s="10">
        <f>$B$3-A74</f>
        <v/>
      </c>
      <c r="F74" s="11">
        <f>IF(E74=0,"-",E74-1)</f>
        <v/>
      </c>
    </row>
    <row r="75" ht="17" customHeight="1">
      <c r="A75" s="6">
        <f>$B$3-69</f>
        <v/>
      </c>
      <c r="B75" s="7">
        <f>IF(A75&gt;=2019,IF(A75=2019,"平成31/令和元","令和"&amp;(A75-2018)),IF(A75&gt;=1989,IF(A75=1989,"昭和64/平成元","平成"&amp;(A75-1988)),IF(A75&gt;=1926,IF(A75=1926,"大正15/昭和元","昭和"&amp;(A75-1925)),IF(A75&gt;=1912,IF(A75=1912,"明治45/大正元","大正"&amp;(A75-1911)),"明治"&amp;(A75-1867)))))</f>
        <v/>
      </c>
      <c r="C75" s="8">
        <f>MID("子丑寅卯辰巳午未申酉戌亥",MOD(A75-4,12)+1,1)</f>
        <v/>
      </c>
      <c r="D75" s="9">
        <f>INDEX({"ねずみ","うし","とら","うさぎ","たつ","へび","うま","ひつじ","さる","とり","いぬ","いのしし"},MOD(A75-4,12)+1)</f>
        <v/>
      </c>
      <c r="E75" s="10">
        <f>$B$3-A75</f>
        <v/>
      </c>
      <c r="F75" s="11">
        <f>IF(E75=0,"-",E75-1)</f>
        <v/>
      </c>
    </row>
    <row r="76" ht="17" customHeight="1">
      <c r="A76" s="6">
        <f>$B$3-70</f>
        <v/>
      </c>
      <c r="B76" s="7">
        <f>IF(A76&gt;=2019,IF(A76=2019,"平成31/令和元","令和"&amp;(A76-2018)),IF(A76&gt;=1989,IF(A76=1989,"昭和64/平成元","平成"&amp;(A76-1988)),IF(A76&gt;=1926,IF(A76=1926,"大正15/昭和元","昭和"&amp;(A76-1925)),IF(A76&gt;=1912,IF(A76=1912,"明治45/大正元","大正"&amp;(A76-1911)),"明治"&amp;(A76-1867)))))</f>
        <v/>
      </c>
      <c r="C76" s="8">
        <f>MID("子丑寅卯辰巳午未申酉戌亥",MOD(A76-4,12)+1,1)</f>
        <v/>
      </c>
      <c r="D76" s="9">
        <f>INDEX({"ねずみ","うし","とら","うさぎ","たつ","へび","うま","ひつじ","さる","とり","いぬ","いのしし"},MOD(A76-4,12)+1)</f>
        <v/>
      </c>
      <c r="E76" s="10">
        <f>$B$3-A76</f>
        <v/>
      </c>
      <c r="F76" s="11">
        <f>IF(E76=0,"-",E76-1)</f>
        <v/>
      </c>
    </row>
    <row r="77" ht="17" customHeight="1">
      <c r="A77" s="6">
        <f>$B$3-71</f>
        <v/>
      </c>
      <c r="B77" s="7">
        <f>IF(A77&gt;=2019,IF(A77=2019,"平成31/令和元","令和"&amp;(A77-2018)),IF(A77&gt;=1989,IF(A77=1989,"昭和64/平成元","平成"&amp;(A77-1988)),IF(A77&gt;=1926,IF(A77=1926,"大正15/昭和元","昭和"&amp;(A77-1925)),IF(A77&gt;=1912,IF(A77=1912,"明治45/大正元","大正"&amp;(A77-1911)),"明治"&amp;(A77-1867)))))</f>
        <v/>
      </c>
      <c r="C77" s="8">
        <f>MID("子丑寅卯辰巳午未申酉戌亥",MOD(A77-4,12)+1,1)</f>
        <v/>
      </c>
      <c r="D77" s="9">
        <f>INDEX({"ねずみ","うし","とら","うさぎ","たつ","へび","うま","ひつじ","さる","とり","いぬ","いのしし"},MOD(A77-4,12)+1)</f>
        <v/>
      </c>
      <c r="E77" s="10">
        <f>$B$3-A77</f>
        <v/>
      </c>
      <c r="F77" s="11">
        <f>IF(E77=0,"-",E77-1)</f>
        <v/>
      </c>
    </row>
    <row r="78" ht="17" customHeight="1">
      <c r="A78" s="6">
        <f>$B$3-72</f>
        <v/>
      </c>
      <c r="B78" s="7">
        <f>IF(A78&gt;=2019,IF(A78=2019,"平成31/令和元","令和"&amp;(A78-2018)),IF(A78&gt;=1989,IF(A78=1989,"昭和64/平成元","平成"&amp;(A78-1988)),IF(A78&gt;=1926,IF(A78=1926,"大正15/昭和元","昭和"&amp;(A78-1925)),IF(A78&gt;=1912,IF(A78=1912,"明治45/大正元","大正"&amp;(A78-1911)),"明治"&amp;(A78-1867)))))</f>
        <v/>
      </c>
      <c r="C78" s="8">
        <f>MID("子丑寅卯辰巳午未申酉戌亥",MOD(A78-4,12)+1,1)</f>
        <v/>
      </c>
      <c r="D78" s="9">
        <f>INDEX({"ねずみ","うし","とら","うさぎ","たつ","へび","うま","ひつじ","さる","とり","いぬ","いのしし"},MOD(A78-4,12)+1)</f>
        <v/>
      </c>
      <c r="E78" s="10">
        <f>$B$3-A78</f>
        <v/>
      </c>
      <c r="F78" s="11">
        <f>IF(E78=0,"-",E78-1)</f>
        <v/>
      </c>
    </row>
    <row r="79" ht="17" customHeight="1">
      <c r="A79" s="6">
        <f>$B$3-73</f>
        <v/>
      </c>
      <c r="B79" s="7">
        <f>IF(A79&gt;=2019,IF(A79=2019,"平成31/令和元","令和"&amp;(A79-2018)),IF(A79&gt;=1989,IF(A79=1989,"昭和64/平成元","平成"&amp;(A79-1988)),IF(A79&gt;=1926,IF(A79=1926,"大正15/昭和元","昭和"&amp;(A79-1925)),IF(A79&gt;=1912,IF(A79=1912,"明治45/大正元","大正"&amp;(A79-1911)),"明治"&amp;(A79-1867)))))</f>
        <v/>
      </c>
      <c r="C79" s="8">
        <f>MID("子丑寅卯辰巳午未申酉戌亥",MOD(A79-4,12)+1,1)</f>
        <v/>
      </c>
      <c r="D79" s="9">
        <f>INDEX({"ねずみ","うし","とら","うさぎ","たつ","へび","うま","ひつじ","さる","とり","いぬ","いのしし"},MOD(A79-4,12)+1)</f>
        <v/>
      </c>
      <c r="E79" s="10">
        <f>$B$3-A79</f>
        <v/>
      </c>
      <c r="F79" s="11">
        <f>IF(E79=0,"-",E79-1)</f>
        <v/>
      </c>
    </row>
    <row r="80" ht="17" customHeight="1">
      <c r="A80" s="6">
        <f>$B$3-74</f>
        <v/>
      </c>
      <c r="B80" s="7">
        <f>IF(A80&gt;=2019,IF(A80=2019,"平成31/令和元","令和"&amp;(A80-2018)),IF(A80&gt;=1989,IF(A80=1989,"昭和64/平成元","平成"&amp;(A80-1988)),IF(A80&gt;=1926,IF(A80=1926,"大正15/昭和元","昭和"&amp;(A80-1925)),IF(A80&gt;=1912,IF(A80=1912,"明治45/大正元","大正"&amp;(A80-1911)),"明治"&amp;(A80-1867)))))</f>
        <v/>
      </c>
      <c r="C80" s="8">
        <f>MID("子丑寅卯辰巳午未申酉戌亥",MOD(A80-4,12)+1,1)</f>
        <v/>
      </c>
      <c r="D80" s="9">
        <f>INDEX({"ねずみ","うし","とら","うさぎ","たつ","へび","うま","ひつじ","さる","とり","いぬ","いのしし"},MOD(A80-4,12)+1)</f>
        <v/>
      </c>
      <c r="E80" s="10">
        <f>$B$3-A80</f>
        <v/>
      </c>
      <c r="F80" s="11">
        <f>IF(E80=0,"-",E80-1)</f>
        <v/>
      </c>
    </row>
    <row r="81" ht="17" customHeight="1">
      <c r="A81" s="6">
        <f>$B$3-75</f>
        <v/>
      </c>
      <c r="B81" s="7">
        <f>IF(A81&gt;=2019,IF(A81=2019,"平成31/令和元","令和"&amp;(A81-2018)),IF(A81&gt;=1989,IF(A81=1989,"昭和64/平成元","平成"&amp;(A81-1988)),IF(A81&gt;=1926,IF(A81=1926,"大正15/昭和元","昭和"&amp;(A81-1925)),IF(A81&gt;=1912,IF(A81=1912,"明治45/大正元","大正"&amp;(A81-1911)),"明治"&amp;(A81-1867)))))</f>
        <v/>
      </c>
      <c r="C81" s="8">
        <f>MID("子丑寅卯辰巳午未申酉戌亥",MOD(A81-4,12)+1,1)</f>
        <v/>
      </c>
      <c r="D81" s="9">
        <f>INDEX({"ねずみ","うし","とら","うさぎ","たつ","へび","うま","ひつじ","さる","とり","いぬ","いのしし"},MOD(A81-4,12)+1)</f>
        <v/>
      </c>
      <c r="E81" s="10">
        <f>$B$3-A81</f>
        <v/>
      </c>
      <c r="F81" s="11">
        <f>IF(E81=0,"-",E81-1)</f>
        <v/>
      </c>
    </row>
    <row r="82" ht="17" customHeight="1">
      <c r="A82" s="6">
        <f>$B$3-76</f>
        <v/>
      </c>
      <c r="B82" s="7">
        <f>IF(A82&gt;=2019,IF(A82=2019,"平成31/令和元","令和"&amp;(A82-2018)),IF(A82&gt;=1989,IF(A82=1989,"昭和64/平成元","平成"&amp;(A82-1988)),IF(A82&gt;=1926,IF(A82=1926,"大正15/昭和元","昭和"&amp;(A82-1925)),IF(A82&gt;=1912,IF(A82=1912,"明治45/大正元","大正"&amp;(A82-1911)),"明治"&amp;(A82-1867)))))</f>
        <v/>
      </c>
      <c r="C82" s="8">
        <f>MID("子丑寅卯辰巳午未申酉戌亥",MOD(A82-4,12)+1,1)</f>
        <v/>
      </c>
      <c r="D82" s="9">
        <f>INDEX({"ねずみ","うし","とら","うさぎ","たつ","へび","うま","ひつじ","さる","とり","いぬ","いのしし"},MOD(A82-4,12)+1)</f>
        <v/>
      </c>
      <c r="E82" s="10">
        <f>$B$3-A82</f>
        <v/>
      </c>
      <c r="F82" s="11">
        <f>IF(E82=0,"-",E82-1)</f>
        <v/>
      </c>
    </row>
    <row r="83" ht="17" customHeight="1">
      <c r="A83" s="6">
        <f>$B$3-77</f>
        <v/>
      </c>
      <c r="B83" s="7">
        <f>IF(A83&gt;=2019,IF(A83=2019,"平成31/令和元","令和"&amp;(A83-2018)),IF(A83&gt;=1989,IF(A83=1989,"昭和64/平成元","平成"&amp;(A83-1988)),IF(A83&gt;=1926,IF(A83=1926,"大正15/昭和元","昭和"&amp;(A83-1925)),IF(A83&gt;=1912,IF(A83=1912,"明治45/大正元","大正"&amp;(A83-1911)),"明治"&amp;(A83-1867)))))</f>
        <v/>
      </c>
      <c r="C83" s="8">
        <f>MID("子丑寅卯辰巳午未申酉戌亥",MOD(A83-4,12)+1,1)</f>
        <v/>
      </c>
      <c r="D83" s="9">
        <f>INDEX({"ねずみ","うし","とら","うさぎ","たつ","へび","うま","ひつじ","さる","とり","いぬ","いのしし"},MOD(A83-4,12)+1)</f>
        <v/>
      </c>
      <c r="E83" s="10">
        <f>$B$3-A83</f>
        <v/>
      </c>
      <c r="F83" s="11">
        <f>IF(E83=0,"-",E83-1)</f>
        <v/>
      </c>
    </row>
    <row r="84" ht="17" customHeight="1">
      <c r="A84" s="6">
        <f>$B$3-78</f>
        <v/>
      </c>
      <c r="B84" s="7">
        <f>IF(A84&gt;=2019,IF(A84=2019,"平成31/令和元","令和"&amp;(A84-2018)),IF(A84&gt;=1989,IF(A84=1989,"昭和64/平成元","平成"&amp;(A84-1988)),IF(A84&gt;=1926,IF(A84=1926,"大正15/昭和元","昭和"&amp;(A84-1925)),IF(A84&gt;=1912,IF(A84=1912,"明治45/大正元","大正"&amp;(A84-1911)),"明治"&amp;(A84-1867)))))</f>
        <v/>
      </c>
      <c r="C84" s="8">
        <f>MID("子丑寅卯辰巳午未申酉戌亥",MOD(A84-4,12)+1,1)</f>
        <v/>
      </c>
      <c r="D84" s="9">
        <f>INDEX({"ねずみ","うし","とら","うさぎ","たつ","へび","うま","ひつじ","さる","とり","いぬ","いのしし"},MOD(A84-4,12)+1)</f>
        <v/>
      </c>
      <c r="E84" s="10">
        <f>$B$3-A84</f>
        <v/>
      </c>
      <c r="F84" s="11">
        <f>IF(E84=0,"-",E84-1)</f>
        <v/>
      </c>
    </row>
    <row r="85" ht="17" customHeight="1">
      <c r="A85" s="6">
        <f>$B$3-79</f>
        <v/>
      </c>
      <c r="B85" s="7">
        <f>IF(A85&gt;=2019,IF(A85=2019,"平成31/令和元","令和"&amp;(A85-2018)),IF(A85&gt;=1989,IF(A85=1989,"昭和64/平成元","平成"&amp;(A85-1988)),IF(A85&gt;=1926,IF(A85=1926,"大正15/昭和元","昭和"&amp;(A85-1925)),IF(A85&gt;=1912,IF(A85=1912,"明治45/大正元","大正"&amp;(A85-1911)),"明治"&amp;(A85-1867)))))</f>
        <v/>
      </c>
      <c r="C85" s="8">
        <f>MID("子丑寅卯辰巳午未申酉戌亥",MOD(A85-4,12)+1,1)</f>
        <v/>
      </c>
      <c r="D85" s="9">
        <f>INDEX({"ねずみ","うし","とら","うさぎ","たつ","へび","うま","ひつじ","さる","とり","いぬ","いのしし"},MOD(A85-4,12)+1)</f>
        <v/>
      </c>
      <c r="E85" s="10">
        <f>$B$3-A85</f>
        <v/>
      </c>
      <c r="F85" s="11">
        <f>IF(E85=0,"-",E85-1)</f>
        <v/>
      </c>
    </row>
    <row r="86" ht="17" customHeight="1">
      <c r="A86" s="6">
        <f>$B$3-80</f>
        <v/>
      </c>
      <c r="B86" s="7">
        <f>IF(A86&gt;=2019,IF(A86=2019,"平成31/令和元","令和"&amp;(A86-2018)),IF(A86&gt;=1989,IF(A86=1989,"昭和64/平成元","平成"&amp;(A86-1988)),IF(A86&gt;=1926,IF(A86=1926,"大正15/昭和元","昭和"&amp;(A86-1925)),IF(A86&gt;=1912,IF(A86=1912,"明治45/大正元","大正"&amp;(A86-1911)),"明治"&amp;(A86-1867)))))</f>
        <v/>
      </c>
      <c r="C86" s="8">
        <f>MID("子丑寅卯辰巳午未申酉戌亥",MOD(A86-4,12)+1,1)</f>
        <v/>
      </c>
      <c r="D86" s="9">
        <f>INDEX({"ねずみ","うし","とら","うさぎ","たつ","へび","うま","ひつじ","さる","とり","いぬ","いのしし"},MOD(A86-4,12)+1)</f>
        <v/>
      </c>
      <c r="E86" s="10">
        <f>$B$3-A86</f>
        <v/>
      </c>
      <c r="F86" s="11">
        <f>IF(E86=0,"-",E86-1)</f>
        <v/>
      </c>
    </row>
    <row r="87" ht="17" customHeight="1">
      <c r="A87" s="6">
        <f>$B$3-81</f>
        <v/>
      </c>
      <c r="B87" s="7">
        <f>IF(A87&gt;=2019,IF(A87=2019,"平成31/令和元","令和"&amp;(A87-2018)),IF(A87&gt;=1989,IF(A87=1989,"昭和64/平成元","平成"&amp;(A87-1988)),IF(A87&gt;=1926,IF(A87=1926,"大正15/昭和元","昭和"&amp;(A87-1925)),IF(A87&gt;=1912,IF(A87=1912,"明治45/大正元","大正"&amp;(A87-1911)),"明治"&amp;(A87-1867)))))</f>
        <v/>
      </c>
      <c r="C87" s="8">
        <f>MID("子丑寅卯辰巳午未申酉戌亥",MOD(A87-4,12)+1,1)</f>
        <v/>
      </c>
      <c r="D87" s="9">
        <f>INDEX({"ねずみ","うし","とら","うさぎ","たつ","へび","うま","ひつじ","さる","とり","いぬ","いのしし"},MOD(A87-4,12)+1)</f>
        <v/>
      </c>
      <c r="E87" s="10">
        <f>$B$3-A87</f>
        <v/>
      </c>
      <c r="F87" s="11">
        <f>IF(E87=0,"-",E87-1)</f>
        <v/>
      </c>
    </row>
    <row r="88" ht="17" customHeight="1">
      <c r="A88" s="6">
        <f>$B$3-82</f>
        <v/>
      </c>
      <c r="B88" s="7">
        <f>IF(A88&gt;=2019,IF(A88=2019,"平成31/令和元","令和"&amp;(A88-2018)),IF(A88&gt;=1989,IF(A88=1989,"昭和64/平成元","平成"&amp;(A88-1988)),IF(A88&gt;=1926,IF(A88=1926,"大正15/昭和元","昭和"&amp;(A88-1925)),IF(A88&gt;=1912,IF(A88=1912,"明治45/大正元","大正"&amp;(A88-1911)),"明治"&amp;(A88-1867)))))</f>
        <v/>
      </c>
      <c r="C88" s="8">
        <f>MID("子丑寅卯辰巳午未申酉戌亥",MOD(A88-4,12)+1,1)</f>
        <v/>
      </c>
      <c r="D88" s="9">
        <f>INDEX({"ねずみ","うし","とら","うさぎ","たつ","へび","うま","ひつじ","さる","とり","いぬ","いのしし"},MOD(A88-4,12)+1)</f>
        <v/>
      </c>
      <c r="E88" s="10">
        <f>$B$3-A88</f>
        <v/>
      </c>
      <c r="F88" s="11">
        <f>IF(E88=0,"-",E88-1)</f>
        <v/>
      </c>
    </row>
    <row r="89" ht="17" customHeight="1">
      <c r="A89" s="6">
        <f>$B$3-83</f>
        <v/>
      </c>
      <c r="B89" s="7">
        <f>IF(A89&gt;=2019,IF(A89=2019,"平成31/令和元","令和"&amp;(A89-2018)),IF(A89&gt;=1989,IF(A89=1989,"昭和64/平成元","平成"&amp;(A89-1988)),IF(A89&gt;=1926,IF(A89=1926,"大正15/昭和元","昭和"&amp;(A89-1925)),IF(A89&gt;=1912,IF(A89=1912,"明治45/大正元","大正"&amp;(A89-1911)),"明治"&amp;(A89-1867)))))</f>
        <v/>
      </c>
      <c r="C89" s="8">
        <f>MID("子丑寅卯辰巳午未申酉戌亥",MOD(A89-4,12)+1,1)</f>
        <v/>
      </c>
      <c r="D89" s="9">
        <f>INDEX({"ねずみ","うし","とら","うさぎ","たつ","へび","うま","ひつじ","さる","とり","いぬ","いのしし"},MOD(A89-4,12)+1)</f>
        <v/>
      </c>
      <c r="E89" s="10">
        <f>$B$3-A89</f>
        <v/>
      </c>
      <c r="F89" s="11">
        <f>IF(E89=0,"-",E89-1)</f>
        <v/>
      </c>
    </row>
    <row r="90" ht="17" customHeight="1">
      <c r="A90" s="6">
        <f>$B$3-84</f>
        <v/>
      </c>
      <c r="B90" s="7">
        <f>IF(A90&gt;=2019,IF(A90=2019,"平成31/令和元","令和"&amp;(A90-2018)),IF(A90&gt;=1989,IF(A90=1989,"昭和64/平成元","平成"&amp;(A90-1988)),IF(A90&gt;=1926,IF(A90=1926,"大正15/昭和元","昭和"&amp;(A90-1925)),IF(A90&gt;=1912,IF(A90=1912,"明治45/大正元","大正"&amp;(A90-1911)),"明治"&amp;(A90-1867)))))</f>
        <v/>
      </c>
      <c r="C90" s="8">
        <f>MID("子丑寅卯辰巳午未申酉戌亥",MOD(A90-4,12)+1,1)</f>
        <v/>
      </c>
      <c r="D90" s="9">
        <f>INDEX({"ねずみ","うし","とら","うさぎ","たつ","へび","うま","ひつじ","さる","とり","いぬ","いのしし"},MOD(A90-4,12)+1)</f>
        <v/>
      </c>
      <c r="E90" s="10">
        <f>$B$3-A90</f>
        <v/>
      </c>
      <c r="F90" s="11">
        <f>IF(E90=0,"-",E90-1)</f>
        <v/>
      </c>
    </row>
    <row r="91" ht="17" customHeight="1">
      <c r="A91" s="6">
        <f>$B$3-85</f>
        <v/>
      </c>
      <c r="B91" s="7">
        <f>IF(A91&gt;=2019,IF(A91=2019,"平成31/令和元","令和"&amp;(A91-2018)),IF(A91&gt;=1989,IF(A91=1989,"昭和64/平成元","平成"&amp;(A91-1988)),IF(A91&gt;=1926,IF(A91=1926,"大正15/昭和元","昭和"&amp;(A91-1925)),IF(A91&gt;=1912,IF(A91=1912,"明治45/大正元","大正"&amp;(A91-1911)),"明治"&amp;(A91-1867)))))</f>
        <v/>
      </c>
      <c r="C91" s="8">
        <f>MID("子丑寅卯辰巳午未申酉戌亥",MOD(A91-4,12)+1,1)</f>
        <v/>
      </c>
      <c r="D91" s="9">
        <f>INDEX({"ねずみ","うし","とら","うさぎ","たつ","へび","うま","ひつじ","さる","とり","いぬ","いのしし"},MOD(A91-4,12)+1)</f>
        <v/>
      </c>
      <c r="E91" s="10">
        <f>$B$3-A91</f>
        <v/>
      </c>
      <c r="F91" s="11">
        <f>IF(E91=0,"-",E91-1)</f>
        <v/>
      </c>
    </row>
    <row r="92" ht="17" customHeight="1">
      <c r="A92" s="6">
        <f>$B$3-86</f>
        <v/>
      </c>
      <c r="B92" s="7">
        <f>IF(A92&gt;=2019,IF(A92=2019,"平成31/令和元","令和"&amp;(A92-2018)),IF(A92&gt;=1989,IF(A92=1989,"昭和64/平成元","平成"&amp;(A92-1988)),IF(A92&gt;=1926,IF(A92=1926,"大正15/昭和元","昭和"&amp;(A92-1925)),IF(A92&gt;=1912,IF(A92=1912,"明治45/大正元","大正"&amp;(A92-1911)),"明治"&amp;(A92-1867)))))</f>
        <v/>
      </c>
      <c r="C92" s="8">
        <f>MID("子丑寅卯辰巳午未申酉戌亥",MOD(A92-4,12)+1,1)</f>
        <v/>
      </c>
      <c r="D92" s="9">
        <f>INDEX({"ねずみ","うし","とら","うさぎ","たつ","へび","うま","ひつじ","さる","とり","いぬ","いのしし"},MOD(A92-4,12)+1)</f>
        <v/>
      </c>
      <c r="E92" s="10">
        <f>$B$3-A92</f>
        <v/>
      </c>
      <c r="F92" s="11">
        <f>IF(E92=0,"-",E92-1)</f>
        <v/>
      </c>
    </row>
    <row r="93" ht="17" customHeight="1">
      <c r="A93" s="6">
        <f>$B$3-87</f>
        <v/>
      </c>
      <c r="B93" s="7">
        <f>IF(A93&gt;=2019,IF(A93=2019,"平成31/令和元","令和"&amp;(A93-2018)),IF(A93&gt;=1989,IF(A93=1989,"昭和64/平成元","平成"&amp;(A93-1988)),IF(A93&gt;=1926,IF(A93=1926,"大正15/昭和元","昭和"&amp;(A93-1925)),IF(A93&gt;=1912,IF(A93=1912,"明治45/大正元","大正"&amp;(A93-1911)),"明治"&amp;(A93-1867)))))</f>
        <v/>
      </c>
      <c r="C93" s="8">
        <f>MID("子丑寅卯辰巳午未申酉戌亥",MOD(A93-4,12)+1,1)</f>
        <v/>
      </c>
      <c r="D93" s="9">
        <f>INDEX({"ねずみ","うし","とら","うさぎ","たつ","へび","うま","ひつじ","さる","とり","いぬ","いのしし"},MOD(A93-4,12)+1)</f>
        <v/>
      </c>
      <c r="E93" s="10">
        <f>$B$3-A93</f>
        <v/>
      </c>
      <c r="F93" s="11">
        <f>IF(E93=0,"-",E93-1)</f>
        <v/>
      </c>
    </row>
    <row r="94" ht="17" customHeight="1">
      <c r="A94" s="6">
        <f>$B$3-88</f>
        <v/>
      </c>
      <c r="B94" s="7">
        <f>IF(A94&gt;=2019,IF(A94=2019,"平成31/令和元","令和"&amp;(A94-2018)),IF(A94&gt;=1989,IF(A94=1989,"昭和64/平成元","平成"&amp;(A94-1988)),IF(A94&gt;=1926,IF(A94=1926,"大正15/昭和元","昭和"&amp;(A94-1925)),IF(A94&gt;=1912,IF(A94=1912,"明治45/大正元","大正"&amp;(A94-1911)),"明治"&amp;(A94-1867)))))</f>
        <v/>
      </c>
      <c r="C94" s="8">
        <f>MID("子丑寅卯辰巳午未申酉戌亥",MOD(A94-4,12)+1,1)</f>
        <v/>
      </c>
      <c r="D94" s="9">
        <f>INDEX({"ねずみ","うし","とら","うさぎ","たつ","へび","うま","ひつじ","さる","とり","いぬ","いのしし"},MOD(A94-4,12)+1)</f>
        <v/>
      </c>
      <c r="E94" s="10">
        <f>$B$3-A94</f>
        <v/>
      </c>
      <c r="F94" s="11">
        <f>IF(E94=0,"-",E94-1)</f>
        <v/>
      </c>
    </row>
    <row r="95" ht="17" customHeight="1">
      <c r="A95" s="6">
        <f>$B$3-89</f>
        <v/>
      </c>
      <c r="B95" s="7">
        <f>IF(A95&gt;=2019,IF(A95=2019,"平成31/令和元","令和"&amp;(A95-2018)),IF(A95&gt;=1989,IF(A95=1989,"昭和64/平成元","平成"&amp;(A95-1988)),IF(A95&gt;=1926,IF(A95=1926,"大正15/昭和元","昭和"&amp;(A95-1925)),IF(A95&gt;=1912,IF(A95=1912,"明治45/大正元","大正"&amp;(A95-1911)),"明治"&amp;(A95-1867)))))</f>
        <v/>
      </c>
      <c r="C95" s="8">
        <f>MID("子丑寅卯辰巳午未申酉戌亥",MOD(A95-4,12)+1,1)</f>
        <v/>
      </c>
      <c r="D95" s="9">
        <f>INDEX({"ねずみ","うし","とら","うさぎ","たつ","へび","うま","ひつじ","さる","とり","いぬ","いのしし"},MOD(A95-4,12)+1)</f>
        <v/>
      </c>
      <c r="E95" s="10">
        <f>$B$3-A95</f>
        <v/>
      </c>
      <c r="F95" s="11">
        <f>IF(E95=0,"-",E95-1)</f>
        <v/>
      </c>
    </row>
    <row r="96" ht="17" customHeight="1">
      <c r="A96" s="6">
        <f>$B$3-90</f>
        <v/>
      </c>
      <c r="B96" s="7">
        <f>IF(A96&gt;=2019,IF(A96=2019,"平成31/令和元","令和"&amp;(A96-2018)),IF(A96&gt;=1989,IF(A96=1989,"昭和64/平成元","平成"&amp;(A96-1988)),IF(A96&gt;=1926,IF(A96=1926,"大正15/昭和元","昭和"&amp;(A96-1925)),IF(A96&gt;=1912,IF(A96=1912,"明治45/大正元","大正"&amp;(A96-1911)),"明治"&amp;(A96-1867)))))</f>
        <v/>
      </c>
      <c r="C96" s="8">
        <f>MID("子丑寅卯辰巳午未申酉戌亥",MOD(A96-4,12)+1,1)</f>
        <v/>
      </c>
      <c r="D96" s="9">
        <f>INDEX({"ねずみ","うし","とら","うさぎ","たつ","へび","うま","ひつじ","さる","とり","いぬ","いのしし"},MOD(A96-4,12)+1)</f>
        <v/>
      </c>
      <c r="E96" s="10">
        <f>$B$3-A96</f>
        <v/>
      </c>
      <c r="F96" s="11">
        <f>IF(E96=0,"-",E96-1)</f>
        <v/>
      </c>
    </row>
    <row r="97" ht="17" customHeight="1">
      <c r="A97" s="6">
        <f>$B$3-91</f>
        <v/>
      </c>
      <c r="B97" s="7">
        <f>IF(A97&gt;=2019,IF(A97=2019,"平成31/令和元","令和"&amp;(A97-2018)),IF(A97&gt;=1989,IF(A97=1989,"昭和64/平成元","平成"&amp;(A97-1988)),IF(A97&gt;=1926,IF(A97=1926,"大正15/昭和元","昭和"&amp;(A97-1925)),IF(A97&gt;=1912,IF(A97=1912,"明治45/大正元","大正"&amp;(A97-1911)),"明治"&amp;(A97-1867)))))</f>
        <v/>
      </c>
      <c r="C97" s="8">
        <f>MID("子丑寅卯辰巳午未申酉戌亥",MOD(A97-4,12)+1,1)</f>
        <v/>
      </c>
      <c r="D97" s="9">
        <f>INDEX({"ねずみ","うし","とら","うさぎ","たつ","へび","うま","ひつじ","さる","とり","いぬ","いのしし"},MOD(A97-4,12)+1)</f>
        <v/>
      </c>
      <c r="E97" s="10">
        <f>$B$3-A97</f>
        <v/>
      </c>
      <c r="F97" s="11">
        <f>IF(E97=0,"-",E97-1)</f>
        <v/>
      </c>
    </row>
    <row r="98" ht="17" customHeight="1">
      <c r="A98" s="6">
        <f>$B$3-92</f>
        <v/>
      </c>
      <c r="B98" s="7">
        <f>IF(A98&gt;=2019,IF(A98=2019,"平成31/令和元","令和"&amp;(A98-2018)),IF(A98&gt;=1989,IF(A98=1989,"昭和64/平成元","平成"&amp;(A98-1988)),IF(A98&gt;=1926,IF(A98=1926,"大正15/昭和元","昭和"&amp;(A98-1925)),IF(A98&gt;=1912,IF(A98=1912,"明治45/大正元","大正"&amp;(A98-1911)),"明治"&amp;(A98-1867)))))</f>
        <v/>
      </c>
      <c r="C98" s="8">
        <f>MID("子丑寅卯辰巳午未申酉戌亥",MOD(A98-4,12)+1,1)</f>
        <v/>
      </c>
      <c r="D98" s="9">
        <f>INDEX({"ねずみ","うし","とら","うさぎ","たつ","へび","うま","ひつじ","さる","とり","いぬ","いのしし"},MOD(A98-4,12)+1)</f>
        <v/>
      </c>
      <c r="E98" s="10">
        <f>$B$3-A98</f>
        <v/>
      </c>
      <c r="F98" s="11">
        <f>IF(E98=0,"-",E98-1)</f>
        <v/>
      </c>
    </row>
    <row r="99" ht="17" customHeight="1">
      <c r="A99" s="6">
        <f>$B$3-93</f>
        <v/>
      </c>
      <c r="B99" s="7">
        <f>IF(A99&gt;=2019,IF(A99=2019,"平成31/令和元","令和"&amp;(A99-2018)),IF(A99&gt;=1989,IF(A99=1989,"昭和64/平成元","平成"&amp;(A99-1988)),IF(A99&gt;=1926,IF(A99=1926,"大正15/昭和元","昭和"&amp;(A99-1925)),IF(A99&gt;=1912,IF(A99=1912,"明治45/大正元","大正"&amp;(A99-1911)),"明治"&amp;(A99-1867)))))</f>
        <v/>
      </c>
      <c r="C99" s="8">
        <f>MID("子丑寅卯辰巳午未申酉戌亥",MOD(A99-4,12)+1,1)</f>
        <v/>
      </c>
      <c r="D99" s="9">
        <f>INDEX({"ねずみ","うし","とら","うさぎ","たつ","へび","うま","ひつじ","さる","とり","いぬ","いのしし"},MOD(A99-4,12)+1)</f>
        <v/>
      </c>
      <c r="E99" s="10">
        <f>$B$3-A99</f>
        <v/>
      </c>
      <c r="F99" s="11">
        <f>IF(E99=0,"-",E99-1)</f>
        <v/>
      </c>
    </row>
    <row r="100" ht="17" customHeight="1">
      <c r="A100" s="6">
        <f>$B$3-94</f>
        <v/>
      </c>
      <c r="B100" s="7">
        <f>IF(A100&gt;=2019,IF(A100=2019,"平成31/令和元","令和"&amp;(A100-2018)),IF(A100&gt;=1989,IF(A100=1989,"昭和64/平成元","平成"&amp;(A100-1988)),IF(A100&gt;=1926,IF(A100=1926,"大正15/昭和元","昭和"&amp;(A100-1925)),IF(A100&gt;=1912,IF(A100=1912,"明治45/大正元","大正"&amp;(A100-1911)),"明治"&amp;(A100-1867)))))</f>
        <v/>
      </c>
      <c r="C100" s="8">
        <f>MID("子丑寅卯辰巳午未申酉戌亥",MOD(A100-4,12)+1,1)</f>
        <v/>
      </c>
      <c r="D100" s="9">
        <f>INDEX({"ねずみ","うし","とら","うさぎ","たつ","へび","うま","ひつじ","さる","とり","いぬ","いのしし"},MOD(A100-4,12)+1)</f>
        <v/>
      </c>
      <c r="E100" s="10">
        <f>$B$3-A100</f>
        <v/>
      </c>
      <c r="F100" s="11">
        <f>IF(E100=0,"-",E100-1)</f>
        <v/>
      </c>
    </row>
    <row r="101" ht="17" customHeight="1">
      <c r="A101" s="6">
        <f>$B$3-95</f>
        <v/>
      </c>
      <c r="B101" s="7">
        <f>IF(A101&gt;=2019,IF(A101=2019,"平成31/令和元","令和"&amp;(A101-2018)),IF(A101&gt;=1989,IF(A101=1989,"昭和64/平成元","平成"&amp;(A101-1988)),IF(A101&gt;=1926,IF(A101=1926,"大正15/昭和元","昭和"&amp;(A101-1925)),IF(A101&gt;=1912,IF(A101=1912,"明治45/大正元","大正"&amp;(A101-1911)),"明治"&amp;(A101-1867)))))</f>
        <v/>
      </c>
      <c r="C101" s="8">
        <f>MID("子丑寅卯辰巳午未申酉戌亥",MOD(A101-4,12)+1,1)</f>
        <v/>
      </c>
      <c r="D101" s="9">
        <f>INDEX({"ねずみ","うし","とら","うさぎ","たつ","へび","うま","ひつじ","さる","とり","いぬ","いのしし"},MOD(A101-4,12)+1)</f>
        <v/>
      </c>
      <c r="E101" s="10">
        <f>$B$3-A101</f>
        <v/>
      </c>
      <c r="F101" s="11">
        <f>IF(E101=0,"-",E101-1)</f>
        <v/>
      </c>
    </row>
    <row r="102" ht="17" customHeight="1">
      <c r="A102" s="6">
        <f>$B$3-96</f>
        <v/>
      </c>
      <c r="B102" s="7">
        <f>IF(A102&gt;=2019,IF(A102=2019,"平成31/令和元","令和"&amp;(A102-2018)),IF(A102&gt;=1989,IF(A102=1989,"昭和64/平成元","平成"&amp;(A102-1988)),IF(A102&gt;=1926,IF(A102=1926,"大正15/昭和元","昭和"&amp;(A102-1925)),IF(A102&gt;=1912,IF(A102=1912,"明治45/大正元","大正"&amp;(A102-1911)),"明治"&amp;(A102-1867)))))</f>
        <v/>
      </c>
      <c r="C102" s="8">
        <f>MID("子丑寅卯辰巳午未申酉戌亥",MOD(A102-4,12)+1,1)</f>
        <v/>
      </c>
      <c r="D102" s="9">
        <f>INDEX({"ねずみ","うし","とら","うさぎ","たつ","へび","うま","ひつじ","さる","とり","いぬ","いのしし"},MOD(A102-4,12)+1)</f>
        <v/>
      </c>
      <c r="E102" s="10">
        <f>$B$3-A102</f>
        <v/>
      </c>
      <c r="F102" s="11">
        <f>IF(E102=0,"-",E102-1)</f>
        <v/>
      </c>
    </row>
    <row r="103" ht="17" customHeight="1">
      <c r="A103" s="6">
        <f>$B$3-97</f>
        <v/>
      </c>
      <c r="B103" s="7">
        <f>IF(A103&gt;=2019,IF(A103=2019,"平成31/令和元","令和"&amp;(A103-2018)),IF(A103&gt;=1989,IF(A103=1989,"昭和64/平成元","平成"&amp;(A103-1988)),IF(A103&gt;=1926,IF(A103=1926,"大正15/昭和元","昭和"&amp;(A103-1925)),IF(A103&gt;=1912,IF(A103=1912,"明治45/大正元","大正"&amp;(A103-1911)),"明治"&amp;(A103-1867)))))</f>
        <v/>
      </c>
      <c r="C103" s="8">
        <f>MID("子丑寅卯辰巳午未申酉戌亥",MOD(A103-4,12)+1,1)</f>
        <v/>
      </c>
      <c r="D103" s="9">
        <f>INDEX({"ねずみ","うし","とら","うさぎ","たつ","へび","うま","ひつじ","さる","とり","いぬ","いのしし"},MOD(A103-4,12)+1)</f>
        <v/>
      </c>
      <c r="E103" s="10">
        <f>$B$3-A103</f>
        <v/>
      </c>
      <c r="F103" s="11">
        <f>IF(E103=0,"-",E103-1)</f>
        <v/>
      </c>
    </row>
    <row r="104" ht="17" customHeight="1">
      <c r="A104" s="6">
        <f>$B$3-98</f>
        <v/>
      </c>
      <c r="B104" s="7">
        <f>IF(A104&gt;=2019,IF(A104=2019,"平成31/令和元","令和"&amp;(A104-2018)),IF(A104&gt;=1989,IF(A104=1989,"昭和64/平成元","平成"&amp;(A104-1988)),IF(A104&gt;=1926,IF(A104=1926,"大正15/昭和元","昭和"&amp;(A104-1925)),IF(A104&gt;=1912,IF(A104=1912,"明治45/大正元","大正"&amp;(A104-1911)),"明治"&amp;(A104-1867)))))</f>
        <v/>
      </c>
      <c r="C104" s="8">
        <f>MID("子丑寅卯辰巳午未申酉戌亥",MOD(A104-4,12)+1,1)</f>
        <v/>
      </c>
      <c r="D104" s="9">
        <f>INDEX({"ねずみ","うし","とら","うさぎ","たつ","へび","うま","ひつじ","さる","とり","いぬ","いのしし"},MOD(A104-4,12)+1)</f>
        <v/>
      </c>
      <c r="E104" s="10">
        <f>$B$3-A104</f>
        <v/>
      </c>
      <c r="F104" s="11">
        <f>IF(E104=0,"-",E104-1)</f>
        <v/>
      </c>
    </row>
    <row r="105" ht="17" customHeight="1">
      <c r="A105" s="6">
        <f>$B$3-99</f>
        <v/>
      </c>
      <c r="B105" s="7">
        <f>IF(A105&gt;=2019,IF(A105=2019,"平成31/令和元","令和"&amp;(A105-2018)),IF(A105&gt;=1989,IF(A105=1989,"昭和64/平成元","平成"&amp;(A105-1988)),IF(A105&gt;=1926,IF(A105=1926,"大正15/昭和元","昭和"&amp;(A105-1925)),IF(A105&gt;=1912,IF(A105=1912,"明治45/大正元","大正"&amp;(A105-1911)),"明治"&amp;(A105-1867)))))</f>
        <v/>
      </c>
      <c r="C105" s="8">
        <f>MID("子丑寅卯辰巳午未申酉戌亥",MOD(A105-4,12)+1,1)</f>
        <v/>
      </c>
      <c r="D105" s="9">
        <f>INDEX({"ねずみ","うし","とら","うさぎ","たつ","へび","うま","ひつじ","さる","とり","いぬ","いのしし"},MOD(A105-4,12)+1)</f>
        <v/>
      </c>
      <c r="E105" s="10">
        <f>$B$3-A105</f>
        <v/>
      </c>
      <c r="F105" s="11">
        <f>IF(E105=0,"-",E105-1)</f>
        <v/>
      </c>
    </row>
    <row r="106" ht="17" customHeight="1">
      <c r="A106" s="6">
        <f>$B$3-100</f>
        <v/>
      </c>
      <c r="B106" s="7">
        <f>IF(A106&gt;=2019,IF(A106=2019,"平成31/令和元","令和"&amp;(A106-2018)),IF(A106&gt;=1989,IF(A106=1989,"昭和64/平成元","平成"&amp;(A106-1988)),IF(A106&gt;=1926,IF(A106=1926,"大正15/昭和元","昭和"&amp;(A106-1925)),IF(A106&gt;=1912,IF(A106=1912,"明治45/大正元","大正"&amp;(A106-1911)),"明治"&amp;(A106-1867)))))</f>
        <v/>
      </c>
      <c r="C106" s="8">
        <f>MID("子丑寅卯辰巳午未申酉戌亥",MOD(A106-4,12)+1,1)</f>
        <v/>
      </c>
      <c r="D106" s="9">
        <f>INDEX({"ねずみ","うし","とら","うさぎ","たつ","へび","うま","ひつじ","さる","とり","いぬ","いのしし"},MOD(A106-4,12)+1)</f>
        <v/>
      </c>
      <c r="E106" s="10">
        <f>$B$3-A106</f>
        <v/>
      </c>
      <c r="F106" s="11">
        <f>IF(E106=0,"-",E106-1)</f>
        <v/>
      </c>
    </row>
  </sheetData>
  <mergeCells count="2">
    <mergeCell ref="A1:F1"/>
    <mergeCell ref="C3:F3"/>
  </mergeCells>
  <conditionalFormatting sqref="A6:F106">
    <cfRule type="expression" priority="1" dxfId="0">
      <formula>ISNUMBER(SEARCH("/",$B6))</formula>
    </cfRule>
  </conditionalFormatting>
  <printOptions horizontalCentered="1"/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2026-10-26T13:20:05Z</dcterms:created>
  <dcterms:modified xmlns:dcterms="http://purl.org/dc/terms/" xmlns:xsi="http://www.w3.org/2001/XMLSchema-instance" xsi:type="dcterms:W3CDTF">2026-10-26T13:20:05Z</dcterms:modified>
</cp:coreProperties>
</file>