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勤簿(複数人)" sheetId="1" state="visible" r:id="rId1"/>
  </sheets>
  <definedNames>
    <definedName name="_xlnm.Print_Area" localSheetId="0">'出勤簿(複数人)'!$A$1:$AJ$19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2"/>
    </font>
    <font>
      <name val="游ゴシック"/>
      <sz val="11"/>
    </font>
    <font>
      <name val="游ゴシック"/>
      <sz val="9"/>
    </font>
    <font>
      <name val="游ゴシック"/>
      <sz val="8"/>
    </font>
    <font>
      <name val="游ゴシック"/>
      <sz val="10"/>
    </font>
    <font>
      <name val="游ゴシック"/>
      <b val="1"/>
      <sz val="10"/>
    </font>
    <font>
      <name val="游ゴシック"/>
      <b val="1"/>
      <sz val="8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1F3"/>
      </patternFill>
    </fill>
  </fills>
  <borders count="9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/>
      <right/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/>
      <diagonal/>
    </border>
    <border>
      <left/>
      <right/>
      <top style="thin">
        <color rgb="00777777"/>
      </top>
      <bottom style="thin">
        <color rgb="00777777"/>
      </bottom>
      <diagonal/>
    </border>
    <border>
      <left/>
      <right style="thin">
        <color rgb="00777777"/>
      </right>
      <top style="thin">
        <color rgb="00777777"/>
      </top>
      <bottom style="thin">
        <color rgb="00777777"/>
      </bottom>
      <diagonal/>
    </border>
    <border>
      <left style="thin">
        <color rgb="00777777"/>
      </left>
      <right/>
      <top/>
      <bottom/>
      <diagonal/>
    </border>
    <border>
      <left style="thin">
        <color rgb="00777777"/>
      </left>
      <right style="thin">
        <color rgb="00777777"/>
      </right>
      <top/>
      <bottom/>
      <diagonal/>
    </border>
    <border>
      <left style="thin">
        <color rgb="00777777"/>
      </left>
      <right style="thin">
        <color rgb="00777777"/>
      </right>
      <top/>
      <bottom style="thin">
        <color rgb="00777777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center" vertical="center" shrinkToFit="1"/>
    </xf>
    <xf numFmtId="0" fontId="3" fillId="0" borderId="0" applyAlignment="1" pivotButton="0" quotePrefix="0" xfId="0">
      <alignment horizontal="left" vertical="center" shrinkToFit="1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center" vertical="center" shrinkToFit="1"/>
    </xf>
    <xf numFmtId="0" fontId="8" fillId="3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left" vertical="center" shrinkToFit="1"/>
    </xf>
    <xf numFmtId="0" fontId="4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2">
    <dxf>
      <fill>
        <patternFill patternType="solid">
          <fgColor rgb="00DCEBFA"/>
          <bgColor rgb="00DCEBFA"/>
        </patternFill>
      </fill>
    </dxf>
    <dxf>
      <fill>
        <patternFill patternType="solid">
          <fgColor rgb="00FBE1E1"/>
          <bgColor rgb="00FBE1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3.5" customWidth="1" min="3" max="3"/>
    <col width="3.5" customWidth="1" min="4" max="4"/>
    <col width="3.5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4.5" customWidth="1" min="34" max="34"/>
    <col width="4.5" customWidth="1" min="35" max="35"/>
    <col width="4.5" customWidth="1" min="36" max="36"/>
  </cols>
  <sheetData>
    <row r="1" ht="26" customHeight="1">
      <c r="B1" s="1" t="inlineStr">
        <is>
          <t>出勤簿</t>
        </is>
      </c>
      <c r="E1" s="2" t="n">
        <v>2026</v>
      </c>
      <c r="F1" s="3" t="n"/>
      <c r="G1" s="4" t="n"/>
      <c r="H1" s="5" t="inlineStr">
        <is>
          <t>年</t>
        </is>
      </c>
      <c r="I1" s="2" t="n">
        <v>11</v>
      </c>
      <c r="J1" s="4" t="n"/>
      <c r="K1" s="6" t="inlineStr">
        <is>
          <t>月分</t>
        </is>
      </c>
      <c r="N1" s="7" t="inlineStr">
        <is>
          <t>○=出勤　有=有休　欠=欠勤　休=休日　(遅刻・早退は「遅」「早」と書き、出勤に数えます)</t>
        </is>
      </c>
    </row>
    <row r="3">
      <c r="A3" s="8" t="inlineStr">
        <is>
          <t>No</t>
        </is>
      </c>
      <c r="B3" s="9" t="inlineStr">
        <is>
          <t>氏名</t>
        </is>
      </c>
      <c r="C3" s="8">
        <f>IF(DAY(DATE($E$1,$I$1,1))=1,1,"")</f>
        <v/>
      </c>
      <c r="D3" s="8">
        <f>IF(DAY(DATE($E$1,$I$1,2))=2,2,"")</f>
        <v/>
      </c>
      <c r="E3" s="8">
        <f>IF(DAY(DATE($E$1,$I$1,3))=3,3,"")</f>
        <v/>
      </c>
      <c r="F3" s="8">
        <f>IF(DAY(DATE($E$1,$I$1,4))=4,4,"")</f>
        <v/>
      </c>
      <c r="G3" s="8">
        <f>IF(DAY(DATE($E$1,$I$1,5))=5,5,"")</f>
        <v/>
      </c>
      <c r="H3" s="8">
        <f>IF(DAY(DATE($E$1,$I$1,6))=6,6,"")</f>
        <v/>
      </c>
      <c r="I3" s="8">
        <f>IF(DAY(DATE($E$1,$I$1,7))=7,7,"")</f>
        <v/>
      </c>
      <c r="J3" s="8">
        <f>IF(DAY(DATE($E$1,$I$1,8))=8,8,"")</f>
        <v/>
      </c>
      <c r="K3" s="8">
        <f>IF(DAY(DATE($E$1,$I$1,9))=9,9,"")</f>
        <v/>
      </c>
      <c r="L3" s="8">
        <f>IF(DAY(DATE($E$1,$I$1,10))=10,10,"")</f>
        <v/>
      </c>
      <c r="M3" s="8">
        <f>IF(DAY(DATE($E$1,$I$1,11))=11,11,"")</f>
        <v/>
      </c>
      <c r="N3" s="8">
        <f>IF(DAY(DATE($E$1,$I$1,12))=12,12,"")</f>
        <v/>
      </c>
      <c r="O3" s="8">
        <f>IF(DAY(DATE($E$1,$I$1,13))=13,13,"")</f>
        <v/>
      </c>
      <c r="P3" s="8">
        <f>IF(DAY(DATE($E$1,$I$1,14))=14,14,"")</f>
        <v/>
      </c>
      <c r="Q3" s="8">
        <f>IF(DAY(DATE($E$1,$I$1,15))=15,15,"")</f>
        <v/>
      </c>
      <c r="R3" s="8">
        <f>IF(DAY(DATE($E$1,$I$1,16))=16,16,"")</f>
        <v/>
      </c>
      <c r="S3" s="8">
        <f>IF(DAY(DATE($E$1,$I$1,17))=17,17,"")</f>
        <v/>
      </c>
      <c r="T3" s="8">
        <f>IF(DAY(DATE($E$1,$I$1,18))=18,18,"")</f>
        <v/>
      </c>
      <c r="U3" s="8">
        <f>IF(DAY(DATE($E$1,$I$1,19))=19,19,"")</f>
        <v/>
      </c>
      <c r="V3" s="8">
        <f>IF(DAY(DATE($E$1,$I$1,20))=20,20,"")</f>
        <v/>
      </c>
      <c r="W3" s="8">
        <f>IF(DAY(DATE($E$1,$I$1,21))=21,21,"")</f>
        <v/>
      </c>
      <c r="X3" s="8">
        <f>IF(DAY(DATE($E$1,$I$1,22))=22,22,"")</f>
        <v/>
      </c>
      <c r="Y3" s="8">
        <f>IF(DAY(DATE($E$1,$I$1,23))=23,23,"")</f>
        <v/>
      </c>
      <c r="Z3" s="8">
        <f>IF(DAY(DATE($E$1,$I$1,24))=24,24,"")</f>
        <v/>
      </c>
      <c r="AA3" s="8">
        <f>IF(DAY(DATE($E$1,$I$1,25))=25,25,"")</f>
        <v/>
      </c>
      <c r="AB3" s="8">
        <f>IF(DAY(DATE($E$1,$I$1,26))=26,26,"")</f>
        <v/>
      </c>
      <c r="AC3" s="8">
        <f>IF(DAY(DATE($E$1,$I$1,27))=27,27,"")</f>
        <v/>
      </c>
      <c r="AD3" s="8">
        <f>IF(DAY(DATE($E$1,$I$1,28))=28,28,"")</f>
        <v/>
      </c>
      <c r="AE3" s="8">
        <f>IF(DAY(DATE($E$1,$I$1,29))=29,29,"")</f>
        <v/>
      </c>
      <c r="AF3" s="8">
        <f>IF(DAY(DATE($E$1,$I$1,30))=30,30,"")</f>
        <v/>
      </c>
      <c r="AG3" s="8">
        <f>IF(DAY(DATE($E$1,$I$1,31))=31,31,"")</f>
        <v/>
      </c>
      <c r="AH3" s="10" t="inlineStr">
        <is>
          <t>出勤</t>
        </is>
      </c>
      <c r="AI3" s="10" t="inlineStr">
        <is>
          <t>有休</t>
        </is>
      </c>
      <c r="AJ3" s="10" t="inlineStr">
        <is>
          <t>欠勤</t>
        </is>
      </c>
    </row>
    <row r="4">
      <c r="A4" s="11" t="n"/>
      <c r="B4" s="8" t="inlineStr">
        <is>
          <t>曜日</t>
        </is>
      </c>
      <c r="C4" s="8">
        <f>IF(C3="","",TEXT(DATE($E$1,$I$1,1),"aaa"))</f>
        <v/>
      </c>
      <c r="D4" s="8">
        <f>IF(D3="","",TEXT(DATE($E$1,$I$1,2),"aaa"))</f>
        <v/>
      </c>
      <c r="E4" s="8">
        <f>IF(E3="","",TEXT(DATE($E$1,$I$1,3),"aaa"))</f>
        <v/>
      </c>
      <c r="F4" s="8">
        <f>IF(F3="","",TEXT(DATE($E$1,$I$1,4),"aaa"))</f>
        <v/>
      </c>
      <c r="G4" s="8">
        <f>IF(G3="","",TEXT(DATE($E$1,$I$1,5),"aaa"))</f>
        <v/>
      </c>
      <c r="H4" s="8">
        <f>IF(H3="","",TEXT(DATE($E$1,$I$1,6),"aaa"))</f>
        <v/>
      </c>
      <c r="I4" s="8">
        <f>IF(I3="","",TEXT(DATE($E$1,$I$1,7),"aaa"))</f>
        <v/>
      </c>
      <c r="J4" s="8">
        <f>IF(J3="","",TEXT(DATE($E$1,$I$1,8),"aaa"))</f>
        <v/>
      </c>
      <c r="K4" s="8">
        <f>IF(K3="","",TEXT(DATE($E$1,$I$1,9),"aaa"))</f>
        <v/>
      </c>
      <c r="L4" s="8">
        <f>IF(L3="","",TEXT(DATE($E$1,$I$1,10),"aaa"))</f>
        <v/>
      </c>
      <c r="M4" s="8">
        <f>IF(M3="","",TEXT(DATE($E$1,$I$1,11),"aaa"))</f>
        <v/>
      </c>
      <c r="N4" s="8">
        <f>IF(N3="","",TEXT(DATE($E$1,$I$1,12),"aaa"))</f>
        <v/>
      </c>
      <c r="O4" s="8">
        <f>IF(O3="","",TEXT(DATE($E$1,$I$1,13),"aaa"))</f>
        <v/>
      </c>
      <c r="P4" s="8">
        <f>IF(P3="","",TEXT(DATE($E$1,$I$1,14),"aaa"))</f>
        <v/>
      </c>
      <c r="Q4" s="8">
        <f>IF(Q3="","",TEXT(DATE($E$1,$I$1,15),"aaa"))</f>
        <v/>
      </c>
      <c r="R4" s="8">
        <f>IF(R3="","",TEXT(DATE($E$1,$I$1,16),"aaa"))</f>
        <v/>
      </c>
      <c r="S4" s="8">
        <f>IF(S3="","",TEXT(DATE($E$1,$I$1,17),"aaa"))</f>
        <v/>
      </c>
      <c r="T4" s="8">
        <f>IF(T3="","",TEXT(DATE($E$1,$I$1,18),"aaa"))</f>
        <v/>
      </c>
      <c r="U4" s="8">
        <f>IF(U3="","",TEXT(DATE($E$1,$I$1,19),"aaa"))</f>
        <v/>
      </c>
      <c r="V4" s="8">
        <f>IF(V3="","",TEXT(DATE($E$1,$I$1,20),"aaa"))</f>
        <v/>
      </c>
      <c r="W4" s="8">
        <f>IF(W3="","",TEXT(DATE($E$1,$I$1,21),"aaa"))</f>
        <v/>
      </c>
      <c r="X4" s="8">
        <f>IF(X3="","",TEXT(DATE($E$1,$I$1,22),"aaa"))</f>
        <v/>
      </c>
      <c r="Y4" s="8">
        <f>IF(Y3="","",TEXT(DATE($E$1,$I$1,23),"aaa"))</f>
        <v/>
      </c>
      <c r="Z4" s="8">
        <f>IF(Z3="","",TEXT(DATE($E$1,$I$1,24),"aaa"))</f>
        <v/>
      </c>
      <c r="AA4" s="8">
        <f>IF(AA3="","",TEXT(DATE($E$1,$I$1,25),"aaa"))</f>
        <v/>
      </c>
      <c r="AB4" s="8">
        <f>IF(AB3="","",TEXT(DATE($E$1,$I$1,26),"aaa"))</f>
        <v/>
      </c>
      <c r="AC4" s="8">
        <f>IF(AC3="","",TEXT(DATE($E$1,$I$1,27),"aaa"))</f>
        <v/>
      </c>
      <c r="AD4" s="8">
        <f>IF(AD3="","",TEXT(DATE($E$1,$I$1,28),"aaa"))</f>
        <v/>
      </c>
      <c r="AE4" s="8">
        <f>IF(AE3="","",TEXT(DATE($E$1,$I$1,29),"aaa"))</f>
        <v/>
      </c>
      <c r="AF4" s="8">
        <f>IF(AF3="","",TEXT(DATE($E$1,$I$1,30),"aaa"))</f>
        <v/>
      </c>
      <c r="AG4" s="8">
        <f>IF(AG3="","",TEXT(DATE($E$1,$I$1,31),"aaa"))</f>
        <v/>
      </c>
      <c r="AH4" s="12" t="n"/>
      <c r="AI4" s="12" t="n"/>
      <c r="AJ4" s="12" t="n"/>
    </row>
    <row r="5" ht="31" customHeight="1">
      <c r="A5" s="13" t="n">
        <v>1</v>
      </c>
      <c r="B5" s="14" t="inlineStr">
        <is>
          <t>山田 太郎</t>
        </is>
      </c>
      <c r="C5" s="12" t="n"/>
      <c r="D5" s="12" t="inlineStr">
        <is>
          <t>○</t>
        </is>
      </c>
      <c r="E5" s="12" t="inlineStr">
        <is>
          <t>○</t>
        </is>
      </c>
      <c r="F5" s="12" t="inlineStr">
        <is>
          <t>○</t>
        </is>
      </c>
      <c r="G5" s="12" t="inlineStr">
        <is>
          <t>有</t>
        </is>
      </c>
      <c r="H5" s="12" t="inlineStr">
        <is>
          <t>遅</t>
        </is>
      </c>
      <c r="I5" s="12" t="inlineStr">
        <is>
          <t>休</t>
        </is>
      </c>
      <c r="J5" s="12" t="inlineStr">
        <is>
          <t>休</t>
        </is>
      </c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 t="n"/>
      <c r="AH5" s="15">
        <f>COUNTIF(C5:AG5,"○")+COUNTIF(C5:AG5,"遅")+COUNTIF(C5:AG5,"早")</f>
        <v/>
      </c>
      <c r="AI5" s="15">
        <f>COUNTIF(C5:AG5,"有")</f>
        <v/>
      </c>
      <c r="AJ5" s="15">
        <f>COUNTIF(C5:AG5,"欠")</f>
        <v/>
      </c>
    </row>
    <row r="6" ht="31" customHeight="1">
      <c r="A6" s="13" t="n">
        <v>2</v>
      </c>
      <c r="B6" s="14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5">
        <f>COUNTIF(C6:AG6,"○")+COUNTIF(C6:AG6,"遅")+COUNTIF(C6:AG6,"早")</f>
        <v/>
      </c>
      <c r="AI6" s="15">
        <f>COUNTIF(C6:AG6,"有")</f>
        <v/>
      </c>
      <c r="AJ6" s="15">
        <f>COUNTIF(C6:AG6,"欠")</f>
        <v/>
      </c>
    </row>
    <row r="7" ht="31" customHeight="1">
      <c r="A7" s="13" t="n">
        <v>3</v>
      </c>
      <c r="B7" s="14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5">
        <f>COUNTIF(C7:AG7,"○")+COUNTIF(C7:AG7,"遅")+COUNTIF(C7:AG7,"早")</f>
        <v/>
      </c>
      <c r="AI7" s="15">
        <f>COUNTIF(C7:AG7,"有")</f>
        <v/>
      </c>
      <c r="AJ7" s="15">
        <f>COUNTIF(C7:AG7,"欠")</f>
        <v/>
      </c>
    </row>
    <row r="8" ht="31" customHeight="1">
      <c r="A8" s="13" t="n">
        <v>4</v>
      </c>
      <c r="B8" s="14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5">
        <f>COUNTIF(C8:AG8,"○")+COUNTIF(C8:AG8,"遅")+COUNTIF(C8:AG8,"早")</f>
        <v/>
      </c>
      <c r="AI8" s="15">
        <f>COUNTIF(C8:AG8,"有")</f>
        <v/>
      </c>
      <c r="AJ8" s="15">
        <f>COUNTIF(C8:AG8,"欠")</f>
        <v/>
      </c>
    </row>
    <row r="9" ht="31" customHeight="1">
      <c r="A9" s="13" t="n">
        <v>5</v>
      </c>
      <c r="B9" s="14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5">
        <f>COUNTIF(C9:AG9,"○")+COUNTIF(C9:AG9,"遅")+COUNTIF(C9:AG9,"早")</f>
        <v/>
      </c>
      <c r="AI9" s="15">
        <f>COUNTIF(C9:AG9,"有")</f>
        <v/>
      </c>
      <c r="AJ9" s="15">
        <f>COUNTIF(C9:AG9,"欠")</f>
        <v/>
      </c>
    </row>
    <row r="10" ht="31" customHeight="1">
      <c r="A10" s="13" t="n">
        <v>6</v>
      </c>
      <c r="B10" s="14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5">
        <f>COUNTIF(C10:AG10,"○")+COUNTIF(C10:AG10,"遅")+COUNTIF(C10:AG10,"早")</f>
        <v/>
      </c>
      <c r="AI10" s="15">
        <f>COUNTIF(C10:AG10,"有")</f>
        <v/>
      </c>
      <c r="AJ10" s="15">
        <f>COUNTIF(C10:AG10,"欠")</f>
        <v/>
      </c>
    </row>
    <row r="11" ht="31" customHeight="1">
      <c r="A11" s="13" t="n">
        <v>7</v>
      </c>
      <c r="B11" s="14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5">
        <f>COUNTIF(C11:AG11,"○")+COUNTIF(C11:AG11,"遅")+COUNTIF(C11:AG11,"早")</f>
        <v/>
      </c>
      <c r="AI11" s="15">
        <f>COUNTIF(C11:AG11,"有")</f>
        <v/>
      </c>
      <c r="AJ11" s="15">
        <f>COUNTIF(C11:AG11,"欠")</f>
        <v/>
      </c>
    </row>
    <row r="12" ht="31" customHeight="1">
      <c r="A12" s="13" t="n">
        <v>8</v>
      </c>
      <c r="B12" s="14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5">
        <f>COUNTIF(C12:AG12,"○")+COUNTIF(C12:AG12,"遅")+COUNTIF(C12:AG12,"早")</f>
        <v/>
      </c>
      <c r="AI12" s="15">
        <f>COUNTIF(C12:AG12,"有")</f>
        <v/>
      </c>
      <c r="AJ12" s="15">
        <f>COUNTIF(C12:AG12,"欠")</f>
        <v/>
      </c>
    </row>
    <row r="13" ht="31" customHeight="1">
      <c r="A13" s="13" t="n">
        <v>9</v>
      </c>
      <c r="B13" s="14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5">
        <f>COUNTIF(C13:AG13,"○")+COUNTIF(C13:AG13,"遅")+COUNTIF(C13:AG13,"早")</f>
        <v/>
      </c>
      <c r="AI13" s="15">
        <f>COUNTIF(C13:AG13,"有")</f>
        <v/>
      </c>
      <c r="AJ13" s="15">
        <f>COUNTIF(C13:AG13,"欠")</f>
        <v/>
      </c>
    </row>
    <row r="14" ht="31" customHeight="1">
      <c r="A14" s="13" t="n">
        <v>10</v>
      </c>
      <c r="B14" s="14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5">
        <f>COUNTIF(C14:AG14,"○")+COUNTIF(C14:AG14,"遅")+COUNTIF(C14:AG14,"早")</f>
        <v/>
      </c>
      <c r="AI14" s="15">
        <f>COUNTIF(C14:AG14,"有")</f>
        <v/>
      </c>
      <c r="AJ14" s="15">
        <f>COUNTIF(C14:AG14,"欠")</f>
        <v/>
      </c>
    </row>
    <row r="15" ht="31" customHeight="1">
      <c r="A15" s="13" t="n">
        <v>11</v>
      </c>
      <c r="B15" s="14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5">
        <f>COUNTIF(C15:AG15,"○")+COUNTIF(C15:AG15,"遅")+COUNTIF(C15:AG15,"早")</f>
        <v/>
      </c>
      <c r="AI15" s="15">
        <f>COUNTIF(C15:AG15,"有")</f>
        <v/>
      </c>
      <c r="AJ15" s="15">
        <f>COUNTIF(C15:AG15,"欠")</f>
        <v/>
      </c>
    </row>
    <row r="16" ht="31" customHeight="1">
      <c r="A16" s="13" t="n">
        <v>12</v>
      </c>
      <c r="B16" s="14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5">
        <f>COUNTIF(C16:AG16,"○")+COUNTIF(C16:AG16,"遅")+COUNTIF(C16:AG16,"早")</f>
        <v/>
      </c>
      <c r="AI16" s="15">
        <f>COUNTIF(C16:AG16,"有")</f>
        <v/>
      </c>
      <c r="AJ16" s="15">
        <f>COUNTIF(C16:AG16,"欠")</f>
        <v/>
      </c>
    </row>
    <row r="17" ht="31" customHeight="1">
      <c r="A17" s="13" t="n">
        <v>13</v>
      </c>
      <c r="B17" s="14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5">
        <f>COUNTIF(C17:AG17,"○")+COUNTIF(C17:AG17,"遅")+COUNTIF(C17:AG17,"早")</f>
        <v/>
      </c>
      <c r="AI17" s="15">
        <f>COUNTIF(C17:AG17,"有")</f>
        <v/>
      </c>
      <c r="AJ17" s="15">
        <f>COUNTIF(C17:AG17,"欠")</f>
        <v/>
      </c>
    </row>
    <row r="18" ht="31" customHeight="1">
      <c r="A18" s="13" t="n">
        <v>14</v>
      </c>
      <c r="B18" s="14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5">
        <f>COUNTIF(C18:AG18,"○")+COUNTIF(C18:AG18,"遅")+COUNTIF(C18:AG18,"早")</f>
        <v/>
      </c>
      <c r="AI18" s="15">
        <f>COUNTIF(C18:AG18,"有")</f>
        <v/>
      </c>
      <c r="AJ18" s="15">
        <f>COUNTIF(C18:AG18,"欠")</f>
        <v/>
      </c>
    </row>
    <row r="19" ht="31" customHeight="1">
      <c r="A19" s="13" t="n">
        <v>15</v>
      </c>
      <c r="B19" s="14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5">
        <f>COUNTIF(C19:AG19,"○")+COUNTIF(C19:AG19,"遅")+COUNTIF(C19:AG19,"早")</f>
        <v/>
      </c>
      <c r="AI19" s="15">
        <f>COUNTIF(C19:AG19,"有")</f>
        <v/>
      </c>
      <c r="AJ19" s="15">
        <f>COUNTIF(C19:AG19,"欠")</f>
        <v/>
      </c>
    </row>
  </sheetData>
  <mergeCells count="5">
    <mergeCell ref="AJ3:AJ4"/>
    <mergeCell ref="AH3:AH4"/>
    <mergeCell ref="AI3:AI4"/>
    <mergeCell ref="I1:J1"/>
    <mergeCell ref="E1:G1"/>
  </mergeCells>
  <conditionalFormatting sqref="C3:AG19">
    <cfRule type="expression" priority="1" dxfId="0">
      <formula>C$4="土"</formula>
    </cfRule>
    <cfRule type="expression" priority="2" dxfId="1">
      <formula>C$4="日"</formula>
    </cfRule>
  </conditionalFormatting>
  <dataValidations count="1">
    <dataValidation sqref="C5:AG5 C6:AG6 C7:AG7 C8:AG8 C9:AG9 C10:AG10 C11:AG11 C12:AG12 C13:AG13 C14:AG14 C15:AG15 C16:AG16 C17:AG17 C18:AG18 C19:AG19" showDropDown="0" showInputMessage="0" showErrorMessage="0" allowBlank="1" type="list">
      <formula1>"○,有,欠,休,遅,早"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2026-10-23T22:24:38Z</dcterms:created>
  <dcterms:modified xmlns:dcterms="http://purl.org/dc/terms/" xmlns:xsi="http://www.w3.org/2001/XMLSchema-instance" xsi:type="dcterms:W3CDTF">2026-10-23T22:24:39Z</dcterms:modified>
</cp:coreProperties>
</file>