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損益分岐点" sheetId="1" state="visible" r:id="rId1"/>
    <sheet xmlns:r="http://schemas.openxmlformats.org/officeDocument/2006/relationships" name="費用の分け方" sheetId="2" state="visible" r:id="rId2"/>
  </sheets>
  <definedNames>
    <definedName name="_xlnm.Print_Area" localSheetId="0">'損益分岐点'!$A$1:$D$39</definedName>
    <definedName name="_xlnm.Print_Area" localSheetId="1">'費用の分け方'!$A$1:$D$24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[Red]-#,##0"/>
    <numFmt numFmtId="165" formatCode="0.0%;[Red]-0.0%"/>
  </numFmts>
  <fonts count="11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sz val="8.5"/>
    </font>
    <font>
      <name val="游ゴシック"/>
      <b val="1"/>
      <sz val="10.5"/>
    </font>
    <font>
      <name val="游ゴシック"/>
      <sz val="10.5"/>
    </font>
    <font>
      <name val="游ゴシック"/>
      <sz val="11"/>
    </font>
    <font>
      <name val="游ゴシック"/>
      <sz val="9"/>
    </font>
    <font>
      <name val="游ゴシック"/>
      <b val="1"/>
      <sz val="11"/>
    </font>
    <font>
      <name val="游ゴシック"/>
      <b val="1"/>
      <sz val="9"/>
    </font>
    <font>
      <name val="游ゴシック"/>
      <b val="1"/>
      <sz val="10"/>
    </font>
    <font>
      <name val="游ゴシック"/>
      <sz val="10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8" fillId="2" borderId="1" applyAlignment="1" pivotButton="0" quotePrefix="0" xfId="0">
      <alignment horizontal="center" vertical="center" shrinkToFit="1"/>
    </xf>
    <xf numFmtId="164" fontId="6" fillId="0" borderId="1" applyAlignment="1" pivotButton="0" quotePrefix="0" xfId="0">
      <alignment horizontal="right" vertical="center" shrinkToFit="1"/>
    </xf>
    <xf numFmtId="0" fontId="3" fillId="2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4" fillId="0" borderId="1" applyAlignment="1" pivotButton="0" quotePrefix="0" xfId="0">
      <alignment horizontal="left" vertical="center" shrinkToFit="1"/>
    </xf>
    <xf numFmtId="164" fontId="5" fillId="3" borderId="1" applyAlignment="1" pivotButton="0" quotePrefix="0" xfId="0">
      <alignment horizontal="right" vertical="center" shrinkToFit="1"/>
    </xf>
    <xf numFmtId="0" fontId="6" fillId="0" borderId="1" applyAlignment="1" pivotButton="0" quotePrefix="0" xfId="0">
      <alignment horizontal="left" vertical="center" shrinkToFit="1"/>
    </xf>
    <xf numFmtId="164" fontId="5" fillId="4" borderId="1" applyAlignment="1" pivotButton="0" quotePrefix="0" xfId="0">
      <alignment horizontal="right" vertical="center" shrinkToFit="1"/>
    </xf>
    <xf numFmtId="165" fontId="5" fillId="4" borderId="1" applyAlignment="1" pivotButton="0" quotePrefix="0" xfId="0">
      <alignment horizontal="right" vertical="center" shrinkToFit="1"/>
    </xf>
    <xf numFmtId="0" fontId="3" fillId="5" borderId="1" applyAlignment="1" pivotButton="0" quotePrefix="0" xfId="0">
      <alignment horizontal="left" vertical="center" shrinkToFit="1"/>
    </xf>
    <xf numFmtId="164" fontId="7" fillId="5" borderId="1" applyAlignment="1" pivotButton="0" quotePrefix="0" xfId="0">
      <alignment horizontal="right" vertical="center" shrinkToFit="1"/>
    </xf>
    <xf numFmtId="165" fontId="7" fillId="5" borderId="1" applyAlignment="1" pivotButton="0" quotePrefix="0" xfId="0">
      <alignment horizontal="right" vertical="center" shrinkToFit="1"/>
    </xf>
    <xf numFmtId="0" fontId="3" fillId="0" borderId="0" pivotButton="0" quotePrefix="0" xfId="0"/>
    <xf numFmtId="0" fontId="9" fillId="2" borderId="1" applyAlignment="1" pivotButton="0" quotePrefix="0" xfId="0">
      <alignment horizontal="center" vertical="center" shrinkToFit="1"/>
    </xf>
    <xf numFmtId="0" fontId="10" fillId="3" borderId="1" applyAlignment="1" pivotButton="0" quotePrefix="0" xfId="0">
      <alignment horizontal="left" vertical="center" shrinkToFit="1"/>
    </xf>
    <xf numFmtId="0" fontId="10" fillId="3" borderId="1" applyAlignment="1" pivotButton="0" quotePrefix="0" xfId="0">
      <alignment horizontal="center" vertical="center" shrinkToFit="1"/>
    </xf>
    <xf numFmtId="164" fontId="10" fillId="3" borderId="1" applyAlignment="1" pivotButton="0" quotePrefix="0" xfId="0">
      <alignment horizontal="right" vertical="center" shrinkToFit="1"/>
    </xf>
    <xf numFmtId="0" fontId="6" fillId="3" borderId="1" applyAlignment="1" pivotButton="0" quotePrefix="0" xfId="0">
      <alignment horizontal="lef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style val="2"/>
  <chart>
    <plotArea>
      <scatterChart>
        <ser>
          <idx val="0"/>
          <order val="0"/>
          <tx>
            <strRef>
              <f>'損益分岐点'!H3</f>
            </strRef>
          </tx>
          <spPr>
            <a:ln xmlns:a="http://schemas.openxmlformats.org/drawingml/2006/main" w="28000">
              <a:solidFill>
                <a:srgbClr val="2E75B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'損益分岐点'!$G$4:$G$14</f>
            </numRef>
          </xVal>
          <yVal>
            <numRef>
              <f>'損益分岐点'!$H$4:$H$14</f>
            </numRef>
          </yVal>
          <smooth val="0"/>
        </ser>
        <ser>
          <idx val="1"/>
          <order val="1"/>
          <tx>
            <strRef>
              <f>'損益分岐点'!I3</f>
            </strRef>
          </tx>
          <spPr>
            <a:ln xmlns:a="http://schemas.openxmlformats.org/drawingml/2006/main" w="28000">
              <a:solidFill>
                <a:srgbClr val="C00000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'損益分岐点'!$G$4:$G$14</f>
            </numRef>
          </xVal>
          <yVal>
            <numRef>
              <f>'損益分岐点'!$I$4:$I$14</f>
            </numRef>
          </yVal>
          <smooth val="0"/>
        </ser>
        <ser>
          <idx val="2"/>
          <order val="2"/>
          <tx>
            <strRef>
              <f>'損益分岐点'!J3</f>
            </strRef>
          </tx>
          <spPr>
            <a:ln xmlns:a="http://schemas.openxmlformats.org/drawingml/2006/main" w="28000">
              <a:solidFill>
                <a:srgbClr val="7F7F7F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xVal>
            <numRef>
              <f>'損益分岐点'!$G$4:$G$14</f>
            </numRef>
          </xVal>
          <yVal>
            <numRef>
              <f>'損益分岐点'!$J$4:$J$14</f>
            </numRef>
          </yVal>
          <smooth val="0"/>
        </ser>
        <axId val="10"/>
        <axId val="20"/>
      </scatterChart>
      <valAx>
        <axId val="10"/>
        <scaling>
          <orientation val="minMax"/>
        </scaling>
        <delete val="0"/>
        <axPos val="l"/>
        <numFmt formatCode="#,##0,,&quot;百万&quot;" sourceLinked="0"/>
        <majorTickMark val="none"/>
        <minorTickMark val="none"/>
        <crossAx val="20"/>
      </valAx>
      <valAx>
        <axId val="20"/>
        <scaling>
          <orientation val="minMax"/>
        </scaling>
        <delete val="0"/>
        <axPos val="l"/>
        <majorGridlines/>
        <numFmt formatCode="#,##0,,&quot;百万&quot;" sourceLinked="0"/>
        <majorTickMark val="none"/>
        <minorTickMark val="none"/>
        <crossAx val="10"/>
      </valAx>
    </plotArea>
    <legend>
      <legendPos val="t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19</row>
      <rowOff>0</rowOff>
    </from>
    <ext cx="5616000" cy="36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6" customWidth="1" min="2" max="2"/>
    <col width="3" customWidth="1" min="3" max="3"/>
    <col width="40" customWidth="1" min="4" max="4"/>
    <col width="2" customWidth="1" min="5" max="5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損益分岐点の計算</t>
        </is>
      </c>
    </row>
    <row r="2">
      <c r="A2" s="2" t="inlineStr">
        <is>
          <t>黄色の欄を入れると自動で計算します。</t>
        </is>
      </c>
      <c r="G2" s="2" t="inlineStr">
        <is>
          <t>グラフ用のデータ(さわらなくてかまいません)</t>
        </is>
      </c>
    </row>
    <row r="3">
      <c r="A3" s="2" t="inlineStr">
        <is>
          <t>変動費・固定費には「費用の分け方」シートの合計が入ります(直接入力してもかまいません)。</t>
        </is>
      </c>
      <c r="G3" s="3" t="inlineStr">
        <is>
          <t>横軸(売上高)</t>
        </is>
      </c>
      <c r="H3" s="3" t="inlineStr">
        <is>
          <t>売上高</t>
        </is>
      </c>
      <c r="I3" s="3" t="inlineStr">
        <is>
          <t>総費用</t>
        </is>
      </c>
      <c r="J3" s="3" t="inlineStr">
        <is>
          <t>固定費</t>
        </is>
      </c>
    </row>
    <row r="4">
      <c r="G4" s="4">
        <f>IF(N($B$6)=0,0,MAX($B$6,N($B$15))*1.5*0/10)</f>
        <v/>
      </c>
      <c r="H4" s="4">
        <f>G4</f>
        <v/>
      </c>
      <c r="I4" s="4">
        <f>$B$8+G4*N($B$13)</f>
        <v/>
      </c>
      <c r="J4" s="4">
        <f>$B$8</f>
        <v/>
      </c>
    </row>
    <row r="5" ht="22" customHeight="1">
      <c r="A5" s="5" t="inlineStr">
        <is>
          <t>入力</t>
        </is>
      </c>
      <c r="B5" s="6" t="n"/>
      <c r="C5" s="6" t="n"/>
      <c r="D5" s="6" t="n"/>
      <c r="G5" s="4">
        <f>IF(N($B$6)=0,0,MAX($B$6,N($B$15))*1.5*1/10)</f>
        <v/>
      </c>
      <c r="H5" s="4">
        <f>G5</f>
        <v/>
      </c>
      <c r="I5" s="4">
        <f>$B$8+G5*N($B$13)</f>
        <v/>
      </c>
      <c r="J5" s="4">
        <f>$B$8</f>
        <v/>
      </c>
    </row>
    <row r="6" ht="22" customHeight="1">
      <c r="A6" s="7" t="inlineStr">
        <is>
          <t>売上高</t>
        </is>
      </c>
      <c r="B6" s="8" t="n">
        <v>30000000</v>
      </c>
      <c r="C6" s="6" t="n"/>
      <c r="D6" s="9" t="inlineStr">
        <is>
          <t>1年間(または1か月)の売上</t>
        </is>
      </c>
      <c r="G6" s="4">
        <f>IF(N($B$6)=0,0,MAX($B$6,N($B$15))*1.5*2/10)</f>
        <v/>
      </c>
      <c r="H6" s="4">
        <f>G6</f>
        <v/>
      </c>
      <c r="I6" s="4">
        <f>$B$8+G6*N($B$13)</f>
        <v/>
      </c>
      <c r="J6" s="4">
        <f>$B$8</f>
        <v/>
      </c>
    </row>
    <row r="7" ht="22" customHeight="1">
      <c r="A7" s="7" t="inlineStr">
        <is>
          <t>変動費</t>
        </is>
      </c>
      <c r="B7" s="8">
        <f>'費用の分け方'!C20</f>
        <v/>
      </c>
      <c r="C7" s="6" t="n"/>
      <c r="D7" s="9" t="inlineStr">
        <is>
          <t>売上に比例して増える費用(仕入・外注費など)</t>
        </is>
      </c>
      <c r="G7" s="4">
        <f>IF(N($B$6)=0,0,MAX($B$6,N($B$15))*1.5*3/10)</f>
        <v/>
      </c>
      <c r="H7" s="4">
        <f>G7</f>
        <v/>
      </c>
      <c r="I7" s="4">
        <f>$B$8+G7*N($B$13)</f>
        <v/>
      </c>
      <c r="J7" s="4">
        <f>$B$8</f>
        <v/>
      </c>
    </row>
    <row r="8" ht="22" customHeight="1">
      <c r="A8" s="7" t="inlineStr">
        <is>
          <t>固定費</t>
        </is>
      </c>
      <c r="B8" s="8">
        <f>'費用の分け方'!C21</f>
        <v/>
      </c>
      <c r="C8" s="6" t="n"/>
      <c r="D8" s="9" t="inlineStr">
        <is>
          <t>売上に関係なくかかる費用(人件費・家賃など)</t>
        </is>
      </c>
      <c r="G8" s="4">
        <f>IF(N($B$6)=0,0,MAX($B$6,N($B$15))*1.5*4/10)</f>
        <v/>
      </c>
      <c r="H8" s="4">
        <f>G8</f>
        <v/>
      </c>
      <c r="I8" s="4">
        <f>$B$8+G8*N($B$13)</f>
        <v/>
      </c>
      <c r="J8" s="4">
        <f>$B$8</f>
        <v/>
      </c>
    </row>
    <row r="9" ht="22" customHeight="1">
      <c r="A9" s="7" t="inlineStr">
        <is>
          <t>目標利益</t>
        </is>
      </c>
      <c r="B9" s="8" t="n">
        <v>5000000</v>
      </c>
      <c r="C9" s="6" t="n"/>
      <c r="D9" s="9" t="inlineStr">
        <is>
          <t>めざす利益(計算に使うだけ)</t>
        </is>
      </c>
      <c r="G9" s="4">
        <f>IF(N($B$6)=0,0,MAX($B$6,N($B$15))*1.5*5/10)</f>
        <v/>
      </c>
      <c r="H9" s="4">
        <f>G9</f>
        <v/>
      </c>
      <c r="I9" s="4">
        <f>$B$8+G9*N($B$13)</f>
        <v/>
      </c>
      <c r="J9" s="4">
        <f>$B$8</f>
        <v/>
      </c>
    </row>
    <row r="10" ht="22" customHeight="1">
      <c r="A10" s="5" t="inlineStr">
        <is>
          <t>計算結果</t>
        </is>
      </c>
      <c r="B10" s="6" t="n"/>
      <c r="C10" s="6" t="n"/>
      <c r="D10" s="6" t="n"/>
      <c r="G10" s="4">
        <f>IF(N($B$6)=0,0,MAX($B$6,N($B$15))*1.5*6/10)</f>
        <v/>
      </c>
      <c r="H10" s="4">
        <f>G10</f>
        <v/>
      </c>
      <c r="I10" s="4">
        <f>$B$8+G10*N($B$13)</f>
        <v/>
      </c>
      <c r="J10" s="4">
        <f>$B$8</f>
        <v/>
      </c>
    </row>
    <row r="11" ht="22" customHeight="1">
      <c r="A11" s="7" t="inlineStr">
        <is>
          <t>利益(営業利益)</t>
        </is>
      </c>
      <c r="B11" s="10">
        <f>B6-B7-B8</f>
        <v/>
      </c>
      <c r="C11" s="6" t="n"/>
      <c r="D11" s="9" t="inlineStr">
        <is>
          <t>売上高−変動費−固定費</t>
        </is>
      </c>
      <c r="G11" s="4">
        <f>IF(N($B$6)=0,0,MAX($B$6,N($B$15))*1.5*7/10)</f>
        <v/>
      </c>
      <c r="H11" s="4">
        <f>G11</f>
        <v/>
      </c>
      <c r="I11" s="4">
        <f>$B$8+G11*N($B$13)</f>
        <v/>
      </c>
      <c r="J11" s="4">
        <f>$B$8</f>
        <v/>
      </c>
    </row>
    <row r="12" ht="22" customHeight="1">
      <c r="A12" s="7" t="inlineStr">
        <is>
          <t>限界利益</t>
        </is>
      </c>
      <c r="B12" s="10">
        <f>B6-B7</f>
        <v/>
      </c>
      <c r="C12" s="6" t="n"/>
      <c r="D12" s="9" t="inlineStr">
        <is>
          <t>売上高−変動費</t>
        </is>
      </c>
      <c r="G12" s="4">
        <f>IF(N($B$6)=0,0,MAX($B$6,N($B$15))*1.5*8/10)</f>
        <v/>
      </c>
      <c r="H12" s="4">
        <f>G12</f>
        <v/>
      </c>
      <c r="I12" s="4">
        <f>$B$8+G12*N($B$13)</f>
        <v/>
      </c>
      <c r="J12" s="4">
        <f>$B$8</f>
        <v/>
      </c>
    </row>
    <row r="13" ht="22" customHeight="1">
      <c r="A13" s="7" t="inlineStr">
        <is>
          <t>変動費率</t>
        </is>
      </c>
      <c r="B13" s="11">
        <f>IF(N(B6)=0,"",B7/B6)</f>
        <v/>
      </c>
      <c r="C13" s="6" t="n"/>
      <c r="D13" s="9" t="inlineStr">
        <is>
          <t>変動費÷売上高</t>
        </is>
      </c>
      <c r="G13" s="4">
        <f>IF(N($B$6)=0,0,MAX($B$6,N($B$15))*1.5*9/10)</f>
        <v/>
      </c>
      <c r="H13" s="4">
        <f>G13</f>
        <v/>
      </c>
      <c r="I13" s="4">
        <f>$B$8+G13*N($B$13)</f>
        <v/>
      </c>
      <c r="J13" s="4">
        <f>$B$8</f>
        <v/>
      </c>
    </row>
    <row r="14" ht="22" customHeight="1">
      <c r="A14" s="7" t="inlineStr">
        <is>
          <t>限界利益率</t>
        </is>
      </c>
      <c r="B14" s="11">
        <f>IF(N(B6)=0,"",B12/B6)</f>
        <v/>
      </c>
      <c r="C14" s="6" t="n"/>
      <c r="D14" s="9" t="inlineStr">
        <is>
          <t>限界利益÷売上高(=1−変動費率)</t>
        </is>
      </c>
      <c r="G14" s="4">
        <f>IF(N($B$6)=0,0,MAX($B$6,N($B$15))*1.5*10/10)</f>
        <v/>
      </c>
      <c r="H14" s="4">
        <f>G14</f>
        <v/>
      </c>
      <c r="I14" s="4">
        <f>$B$8+G14*N($B$13)</f>
        <v/>
      </c>
      <c r="J14" s="4">
        <f>$B$8</f>
        <v/>
      </c>
    </row>
    <row r="15" ht="22" customHeight="1">
      <c r="A15" s="12" t="inlineStr">
        <is>
          <t>損益分岐点売上高</t>
        </is>
      </c>
      <c r="B15" s="13">
        <f>IF(N(B14)&lt;=0,"",B8/B14)</f>
        <v/>
      </c>
      <c r="C15" s="6" t="n"/>
      <c r="D15" s="9" t="inlineStr">
        <is>
          <t>固定費÷限界利益率。この売上で利益が0</t>
        </is>
      </c>
    </row>
    <row r="16" ht="22" customHeight="1">
      <c r="A16" s="7" t="inlineStr">
        <is>
          <t>損益分岐点比率</t>
        </is>
      </c>
      <c r="B16" s="11">
        <f>IF(OR(B15="",N(B6)=0),"",B15/B6)</f>
        <v/>
      </c>
      <c r="C16" s="6" t="n"/>
      <c r="D16" s="9" t="inlineStr">
        <is>
          <t>損益分岐点売上高÷売上高。低いほど安全</t>
        </is>
      </c>
    </row>
    <row r="17" ht="22" customHeight="1">
      <c r="A17" s="12" t="inlineStr">
        <is>
          <t>安全余裕率</t>
        </is>
      </c>
      <c r="B17" s="14">
        <f>IF(B16="","",1-B16)</f>
        <v/>
      </c>
      <c r="C17" s="6" t="n"/>
      <c r="D17" s="9" t="inlineStr">
        <is>
          <t>売上があと何%減ると赤字になるか</t>
        </is>
      </c>
    </row>
    <row r="18" ht="22" customHeight="1">
      <c r="A18" s="12" t="inlineStr">
        <is>
          <t>目標利益を出す売上高</t>
        </is>
      </c>
      <c r="B18" s="13">
        <f>IF(N(B14)&lt;=0,"",(B8+B9)/B14)</f>
        <v/>
      </c>
      <c r="C18" s="6" t="n"/>
      <c r="D18" s="9" t="inlineStr">
        <is>
          <t>(固定費+目標利益)÷限界利益率</t>
        </is>
      </c>
    </row>
    <row r="19" ht="16" customHeight="1">
      <c r="A19" s="15" t="inlineStr">
        <is>
          <t>損益分岐点のグラフ(横の軸=売上高、縦の軸=金額)</t>
        </is>
      </c>
    </row>
    <row r="20" ht="16" customHeight="1"/>
    <row r="21" ht="16" customHeight="1"/>
    <row r="22" ht="16" customHeight="1"/>
    <row r="23" ht="16" customHeight="1"/>
    <row r="24" ht="16" customHeight="1"/>
    <row r="25" ht="16" customHeight="1"/>
    <row r="26" ht="16" customHeight="1"/>
    <row r="27" ht="16" customHeight="1"/>
    <row r="28" ht="16" customHeight="1"/>
    <row r="29" ht="16" customHeight="1"/>
    <row r="30" ht="16" customHeight="1"/>
    <row r="31" ht="16" customHeight="1"/>
    <row r="32" ht="16" customHeight="1"/>
    <row r="33" ht="16" customHeight="1"/>
    <row r="34" ht="16" customHeight="1"/>
    <row r="35" ht="16" customHeight="1"/>
    <row r="36" ht="16" customHeight="1"/>
    <row r="37" ht="16" customHeight="1"/>
    <row r="39">
      <c r="A39" s="2" t="inlineStr">
        <is>
          <t>※売上高の線と総費用の線が交わる点が損益分岐点です。交点より右(売上が多い)なら黒字、左なら赤字です。</t>
        </is>
      </c>
    </row>
  </sheetData>
  <mergeCells count="15">
    <mergeCell ref="B13:C13"/>
    <mergeCell ref="A1:D1"/>
    <mergeCell ref="B6:C6"/>
    <mergeCell ref="A5:D5"/>
    <mergeCell ref="B16:C16"/>
    <mergeCell ref="B15:C15"/>
    <mergeCell ref="B7:C7"/>
    <mergeCell ref="B11:C11"/>
    <mergeCell ref="B14:C14"/>
    <mergeCell ref="B17:C17"/>
    <mergeCell ref="B9:C9"/>
    <mergeCell ref="A10:D10"/>
    <mergeCell ref="B8:C8"/>
    <mergeCell ref="B18:C18"/>
    <mergeCell ref="B12:C12"/>
  </mergeCells>
  <printOptions horizontalCentered="1"/>
  <pageMargins left="0.75" right="0.75" top="1" bottom="1" header="0.5" footer="0.5"/>
  <pageSetup orientation="portrait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  <col width="30" customWidth="1" min="4" max="4"/>
  </cols>
  <sheetData>
    <row r="1">
      <c r="A1" s="1" t="inlineStr">
        <is>
          <t>費用の分け方(変動費と固定費)</t>
        </is>
      </c>
    </row>
    <row r="2">
      <c r="A2" s="2" t="inlineStr">
        <is>
          <t>損益計算書の費用を1行ずつ入れ、「変動」か「固定」を選ぶと、下で合計します。</t>
        </is>
      </c>
    </row>
    <row r="3">
      <c r="A3" s="16" t="inlineStr">
        <is>
          <t>費用(勘定科目)</t>
        </is>
      </c>
      <c r="B3" s="16" t="inlineStr">
        <is>
          <t>分け方</t>
        </is>
      </c>
      <c r="C3" s="16" t="inlineStr">
        <is>
          <t>金額</t>
        </is>
      </c>
      <c r="D3" s="16" t="inlineStr">
        <is>
          <t>メモ</t>
        </is>
      </c>
    </row>
    <row r="4" ht="19" customHeight="1">
      <c r="A4" s="17" t="inlineStr">
        <is>
          <t>仕入(売上原価)</t>
        </is>
      </c>
      <c r="B4" s="18" t="inlineStr">
        <is>
          <t>変動</t>
        </is>
      </c>
      <c r="C4" s="19" t="n">
        <v>10000000</v>
      </c>
      <c r="D4" s="20" t="inlineStr">
        <is>
          <t>売った分の商品・材料</t>
        </is>
      </c>
    </row>
    <row r="5" ht="19" customHeight="1">
      <c r="A5" s="17" t="inlineStr">
        <is>
          <t>外注費</t>
        </is>
      </c>
      <c r="B5" s="18" t="inlineStr">
        <is>
          <t>変動</t>
        </is>
      </c>
      <c r="C5" s="19" t="n">
        <v>1200000</v>
      </c>
      <c r="D5" s="20" t="inlineStr"/>
    </row>
    <row r="6" ht="19" customHeight="1">
      <c r="A6" s="17" t="inlineStr">
        <is>
          <t>荷造運賃</t>
        </is>
      </c>
      <c r="B6" s="18" t="inlineStr">
        <is>
          <t>変動</t>
        </is>
      </c>
      <c r="C6" s="19" t="n">
        <v>800000</v>
      </c>
      <c r="D6" s="20" t="inlineStr">
        <is>
          <t>発送の費用</t>
        </is>
      </c>
    </row>
    <row r="7" ht="19" customHeight="1">
      <c r="A7" s="17" t="inlineStr">
        <is>
          <t>給料・賞与・法定福利費</t>
        </is>
      </c>
      <c r="B7" s="18" t="inlineStr">
        <is>
          <t>固定</t>
        </is>
      </c>
      <c r="C7" s="19" t="n">
        <v>9000000</v>
      </c>
      <c r="D7" s="20" t="inlineStr">
        <is>
          <t>パートの時給分を変動にする方法も</t>
        </is>
      </c>
    </row>
    <row r="8" ht="19" customHeight="1">
      <c r="A8" s="17" t="inlineStr">
        <is>
          <t>地代家賃</t>
        </is>
      </c>
      <c r="B8" s="18" t="inlineStr">
        <is>
          <t>固定</t>
        </is>
      </c>
      <c r="C8" s="19" t="n">
        <v>2400000</v>
      </c>
      <c r="D8" s="20" t="inlineStr"/>
    </row>
    <row r="9" ht="19" customHeight="1">
      <c r="A9" s="17" t="inlineStr">
        <is>
          <t>減価償却費</t>
        </is>
      </c>
      <c r="B9" s="18" t="inlineStr">
        <is>
          <t>固定</t>
        </is>
      </c>
      <c r="C9" s="19" t="n">
        <v>1000000</v>
      </c>
      <c r="D9" s="20" t="inlineStr"/>
    </row>
    <row r="10" ht="19" customHeight="1">
      <c r="A10" s="17" t="inlineStr">
        <is>
          <t>水道光熱費</t>
        </is>
      </c>
      <c r="B10" s="18" t="inlineStr">
        <is>
          <t>固定</t>
        </is>
      </c>
      <c r="C10" s="19" t="n">
        <v>600000</v>
      </c>
      <c r="D10" s="20" t="inlineStr"/>
    </row>
    <row r="11" ht="19" customHeight="1">
      <c r="A11" s="17" t="inlineStr">
        <is>
          <t>通信費</t>
        </is>
      </c>
      <c r="B11" s="18" t="inlineStr">
        <is>
          <t>固定</t>
        </is>
      </c>
      <c r="C11" s="19" t="n">
        <v>300000</v>
      </c>
      <c r="D11" s="20" t="inlineStr"/>
    </row>
    <row r="12" ht="19" customHeight="1">
      <c r="A12" s="17" t="inlineStr">
        <is>
          <t>広告宣伝費</t>
        </is>
      </c>
      <c r="B12" s="18" t="inlineStr">
        <is>
          <t>固定</t>
        </is>
      </c>
      <c r="C12" s="19" t="n">
        <v>900000</v>
      </c>
      <c r="D12" s="20" t="inlineStr"/>
    </row>
    <row r="13" ht="19" customHeight="1">
      <c r="A13" s="17" t="inlineStr">
        <is>
          <t>保険料</t>
        </is>
      </c>
      <c r="B13" s="18" t="inlineStr">
        <is>
          <t>固定</t>
        </is>
      </c>
      <c r="C13" s="19" t="n">
        <v>200000</v>
      </c>
      <c r="D13" s="20" t="inlineStr"/>
    </row>
    <row r="14" ht="19" customHeight="1">
      <c r="A14" s="17" t="inlineStr">
        <is>
          <t>その他の経費</t>
        </is>
      </c>
      <c r="B14" s="18" t="inlineStr">
        <is>
          <t>固定</t>
        </is>
      </c>
      <c r="C14" s="19" t="n">
        <v>600000</v>
      </c>
      <c r="D14" s="20" t="inlineStr"/>
    </row>
    <row r="15" ht="19" customHeight="1">
      <c r="A15" s="17" t="n"/>
      <c r="B15" s="18" t="n"/>
      <c r="C15" s="19" t="n"/>
      <c r="D15" s="20" t="n"/>
    </row>
    <row r="16" ht="19" customHeight="1">
      <c r="A16" s="17" t="n"/>
      <c r="B16" s="18" t="n"/>
      <c r="C16" s="19" t="n"/>
      <c r="D16" s="20" t="n"/>
    </row>
    <row r="17" ht="19" customHeight="1">
      <c r="A17" s="17" t="n"/>
      <c r="B17" s="18" t="n"/>
      <c r="C17" s="19" t="n"/>
      <c r="D17" s="20" t="n"/>
    </row>
    <row r="18" ht="19" customHeight="1">
      <c r="A18" s="17" t="n"/>
      <c r="B18" s="18" t="n"/>
      <c r="C18" s="19" t="n"/>
      <c r="D18" s="20" t="n"/>
    </row>
    <row r="19" ht="6" customHeight="1"/>
    <row r="20">
      <c r="A20" s="12" t="inlineStr">
        <is>
          <t>変動費の合計</t>
        </is>
      </c>
      <c r="B20" s="6" t="n"/>
      <c r="C20" s="13">
        <f>SUMIF(B4:B18,"変動",C4:C18)</f>
        <v/>
      </c>
    </row>
    <row r="21">
      <c r="A21" s="12" t="inlineStr">
        <is>
          <t>固定費の合計</t>
        </is>
      </c>
      <c r="B21" s="6" t="n"/>
      <c r="C21" s="13">
        <f>SUMIF(B4:B18,"固定",C4:C18)</f>
        <v/>
      </c>
    </row>
    <row r="22">
      <c r="A22" s="12" t="inlineStr">
        <is>
          <t>費用の合計</t>
        </is>
      </c>
      <c r="B22" s="6" t="n"/>
      <c r="C22" s="13">
        <f>C20+C21</f>
        <v/>
      </c>
    </row>
    <row r="24">
      <c r="A24" s="2" t="inlineStr">
        <is>
          <t>※分け方に迷う費用(水道光熱費・通信費など)は、金額の大きい方に入れるか、一般には固定費とします。</t>
        </is>
      </c>
    </row>
  </sheetData>
  <mergeCells count="4">
    <mergeCell ref="A1:D1"/>
    <mergeCell ref="A20:B20"/>
    <mergeCell ref="A21:B21"/>
    <mergeCell ref="A22:B22"/>
  </mergeCells>
  <dataValidations count="1">
    <dataValidation sqref="B4:B18" showDropDown="0" showInputMessage="0" showErrorMessage="0" allowBlank="1" type="list">
      <formula1>"変動,固定"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2026-10-24T12:49:25Z</dcterms:created>
  <dcterms:modified xmlns:dcterms="http://purl.org/dc/terms/" xmlns:xsi="http://www.w3.org/2001/XMLSchema-instance" xsi:type="dcterms:W3CDTF">2026-10-24T12:49:25Z</dcterms:modified>
</cp:coreProperties>
</file>