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週替わりローテーション" sheetId="1" state="visible" r:id="rId1"/>
    <sheet xmlns:r="http://schemas.openxmlformats.org/officeDocument/2006/relationships" name="曜日別" sheetId="2" state="visible" r:id="rId2"/>
  </sheets>
  <definedNames>
    <definedName name="_xlnm.Print_Area" localSheetId="0">'週替わりローテーション'!$A$1:$K$16</definedName>
    <definedName name="_xlnm.Print_Area" localSheetId="1">'曜日別'!$A$1:$H$12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/d(aaa)"/>
    <numFmt numFmtId="166" formatCode="m/d〜"/>
  </numFmts>
  <fonts count="10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.5"/>
    </font>
    <font>
      <name val="游ゴシック"/>
      <b val="1"/>
      <sz val="11"/>
    </font>
    <font>
      <name val="游ゴシック"/>
      <sz val="8"/>
    </font>
    <font>
      <name val="游ゴシック"/>
      <sz val="9.5"/>
    </font>
    <font>
      <name val="游ゴシック"/>
      <sz val="10.5"/>
    </font>
    <font>
      <name val="游ゴシック"/>
      <b val="1"/>
      <sz val="10"/>
    </font>
    <font>
      <name val="游ゴシック"/>
      <sz val="8.5"/>
    </font>
    <font>
      <name val="游ゴシック"/>
      <sz val="11"/>
    </font>
  </fonts>
  <fills count="6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6CC"/>
      </patternFill>
    </fill>
    <fill>
      <patternFill patternType="solid">
        <fgColor rgb="00E3F1F3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165" fontId="3" fillId="3" borderId="1" applyAlignment="1" pivotButton="0" quotePrefix="0" xfId="0">
      <alignment horizontal="center" vertical="center" shrinkToFit="1"/>
    </xf>
    <xf numFmtId="0" fontId="0" fillId="0" borderId="4" pivotButton="0" quotePrefix="0" xfId="0"/>
    <xf numFmtId="0" fontId="4" fillId="0" borderId="0" applyAlignment="1" pivotButton="0" quotePrefix="0" xfId="0">
      <alignment vertical="center" wrapText="1"/>
    </xf>
    <xf numFmtId="0" fontId="7" fillId="4" borderId="1" applyAlignment="1" pivotButton="0" quotePrefix="0" xfId="0">
      <alignment horizontal="center" vertical="center" shrinkToFit="1"/>
    </xf>
    <xf numFmtId="0" fontId="7" fillId="3" borderId="1" applyAlignment="1" pivotButton="0" quotePrefix="0" xfId="0">
      <alignment horizontal="center" vertical="center" shrinkToFit="1"/>
    </xf>
    <xf numFmtId="0" fontId="2" fillId="4" borderId="1" applyAlignment="1" pivotButton="0" quotePrefix="0" xfId="0">
      <alignment horizontal="center" vertical="center" shrinkToFit="1"/>
    </xf>
    <xf numFmtId="166" fontId="7" fillId="5" borderId="1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center" vertical="center" shrinkToFit="1"/>
    </xf>
    <xf numFmtId="0" fontId="5" fillId="5" borderId="1" applyAlignment="1" pivotButton="0" quotePrefix="0" xfId="0">
      <alignment horizontal="center" vertical="center" shrinkToFit="1"/>
    </xf>
    <xf numFmtId="0" fontId="6" fillId="3" borderId="1" applyAlignment="1" pivotButton="0" quotePrefix="0" xfId="0">
      <alignment horizontal="center" vertical="center" shrinkToFit="1"/>
    </xf>
    <xf numFmtId="0" fontId="8" fillId="0" borderId="0" pivotButton="0" quotePrefix="0" xfId="0"/>
    <xf numFmtId="0" fontId="3" fillId="4" borderId="1" applyAlignment="1" pivotButton="0" quotePrefix="0" xfId="0">
      <alignment horizontal="center" vertical="center" shrinkToFit="1"/>
    </xf>
    <xf numFmtId="0" fontId="3" fillId="5" borderId="1" applyAlignment="1" pivotButton="0" quotePrefix="0" xfId="0">
      <alignment horizontal="left" vertical="center" shrinkToFit="1"/>
    </xf>
    <xf numFmtId="0" fontId="9" fillId="3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CE4D6"/>
          <b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3" customWidth="1" min="9" max="9"/>
    <col width="6" customWidth="1" min="10" max="10"/>
    <col width="12" customWidth="1" min="11" max="11"/>
  </cols>
  <sheetData>
    <row r="1">
      <c r="A1" s="1" t="inlineStr">
        <is>
          <t>当番表(週替わりローテーション)</t>
        </is>
      </c>
    </row>
    <row r="2" ht="30" customHeight="1">
      <c r="A2" s="2" t="inlineStr">
        <is>
          <t>開始の週(月曜)</t>
        </is>
      </c>
      <c r="B2" s="3" t="n">
        <v>46328</v>
      </c>
      <c r="C2" s="4" t="n"/>
      <c r="D2" s="5" t="inlineStr">
        <is>
          <t>← 右の表にメンバー、上の見出しに仕事を入れると、担当が毎週ずれて自動で入ります。今週は色がつきます。</t>
        </is>
      </c>
    </row>
    <row r="4">
      <c r="A4" s="6" t="inlineStr">
        <is>
          <t>週</t>
        </is>
      </c>
      <c r="B4" s="7" t="inlineStr">
        <is>
          <t>ごみ出し</t>
        </is>
      </c>
      <c r="C4" s="7" t="inlineStr">
        <is>
          <t>給湯室</t>
        </is>
      </c>
      <c r="D4" s="7" t="inlineStr">
        <is>
          <t>トイレ</t>
        </is>
      </c>
      <c r="E4" s="7" t="inlineStr">
        <is>
          <t>床そうじ</t>
        </is>
      </c>
      <c r="F4" s="7" t="inlineStr">
        <is>
          <t>会議室</t>
        </is>
      </c>
      <c r="G4" s="7" t="inlineStr">
        <is>
          <t>郵便物</t>
        </is>
      </c>
      <c r="J4" s="8" t="inlineStr">
        <is>
          <t>No.</t>
        </is>
      </c>
      <c r="K4" s="8" t="inlineStr">
        <is>
          <t>メンバー</t>
        </is>
      </c>
    </row>
    <row r="5" ht="22" customHeight="1">
      <c r="A5" s="9">
        <f>$B$2+0</f>
        <v/>
      </c>
      <c r="B5" s="10">
        <f>IF(OR(COUNTA($K$5:$K$16)=0,B$4=""),"",INDEX($K$5:$K$16,MOD(0+0,COUNTA($K$5:$K$16))+1))</f>
        <v/>
      </c>
      <c r="C5" s="10">
        <f>IF(OR(COUNTA($K$5:$K$16)=0,C$4=""),"",INDEX($K$5:$K$16,MOD(0+1,COUNTA($K$5:$K$16))+1))</f>
        <v/>
      </c>
      <c r="D5" s="10">
        <f>IF(OR(COUNTA($K$5:$K$16)=0,D$4=""),"",INDEX($K$5:$K$16,MOD(0+2,COUNTA($K$5:$K$16))+1))</f>
        <v/>
      </c>
      <c r="E5" s="10">
        <f>IF(OR(COUNTA($K$5:$K$16)=0,E$4=""),"",INDEX($K$5:$K$16,MOD(0+3,COUNTA($K$5:$K$16))+1))</f>
        <v/>
      </c>
      <c r="F5" s="10">
        <f>IF(OR(COUNTA($K$5:$K$16)=0,F$4=""),"",INDEX($K$5:$K$16,MOD(0+4,COUNTA($K$5:$K$16))+1))</f>
        <v/>
      </c>
      <c r="G5" s="10">
        <f>IF(OR(COUNTA($K$5:$K$16)=0,G$4=""),"",INDEX($K$5:$K$16,MOD(0+5,COUNTA($K$5:$K$16))+1))</f>
        <v/>
      </c>
      <c r="J5" s="11" t="n">
        <v>1</v>
      </c>
      <c r="K5" s="12" t="inlineStr">
        <is>
          <t>佐藤</t>
        </is>
      </c>
    </row>
    <row r="6" ht="22" customHeight="1">
      <c r="A6" s="9">
        <f>$B$2+7</f>
        <v/>
      </c>
      <c r="B6" s="10">
        <f>IF(OR(COUNTA($K$5:$K$16)=0,B$4=""),"",INDEX($K$5:$K$16,MOD(1+0,COUNTA($K$5:$K$16))+1))</f>
        <v/>
      </c>
      <c r="C6" s="10">
        <f>IF(OR(COUNTA($K$5:$K$16)=0,C$4=""),"",INDEX($K$5:$K$16,MOD(1+1,COUNTA($K$5:$K$16))+1))</f>
        <v/>
      </c>
      <c r="D6" s="10">
        <f>IF(OR(COUNTA($K$5:$K$16)=0,D$4=""),"",INDEX($K$5:$K$16,MOD(1+2,COUNTA($K$5:$K$16))+1))</f>
        <v/>
      </c>
      <c r="E6" s="10">
        <f>IF(OR(COUNTA($K$5:$K$16)=0,E$4=""),"",INDEX($K$5:$K$16,MOD(1+3,COUNTA($K$5:$K$16))+1))</f>
        <v/>
      </c>
      <c r="F6" s="10">
        <f>IF(OR(COUNTA($K$5:$K$16)=0,F$4=""),"",INDEX($K$5:$K$16,MOD(1+4,COUNTA($K$5:$K$16))+1))</f>
        <v/>
      </c>
      <c r="G6" s="10">
        <f>IF(OR(COUNTA($K$5:$K$16)=0,G$4=""),"",INDEX($K$5:$K$16,MOD(1+5,COUNTA($K$5:$K$16))+1))</f>
        <v/>
      </c>
      <c r="J6" s="11" t="n">
        <v>2</v>
      </c>
      <c r="K6" s="12" t="inlineStr">
        <is>
          <t>鈴木</t>
        </is>
      </c>
    </row>
    <row r="7" ht="22" customHeight="1">
      <c r="A7" s="9">
        <f>$B$2+14</f>
        <v/>
      </c>
      <c r="B7" s="10">
        <f>IF(OR(COUNTA($K$5:$K$16)=0,B$4=""),"",INDEX($K$5:$K$16,MOD(2+0,COUNTA($K$5:$K$16))+1))</f>
        <v/>
      </c>
      <c r="C7" s="10">
        <f>IF(OR(COUNTA($K$5:$K$16)=0,C$4=""),"",INDEX($K$5:$K$16,MOD(2+1,COUNTA($K$5:$K$16))+1))</f>
        <v/>
      </c>
      <c r="D7" s="10">
        <f>IF(OR(COUNTA($K$5:$K$16)=0,D$4=""),"",INDEX($K$5:$K$16,MOD(2+2,COUNTA($K$5:$K$16))+1))</f>
        <v/>
      </c>
      <c r="E7" s="10">
        <f>IF(OR(COUNTA($K$5:$K$16)=0,E$4=""),"",INDEX($K$5:$K$16,MOD(2+3,COUNTA($K$5:$K$16))+1))</f>
        <v/>
      </c>
      <c r="F7" s="10">
        <f>IF(OR(COUNTA($K$5:$K$16)=0,F$4=""),"",INDEX($K$5:$K$16,MOD(2+4,COUNTA($K$5:$K$16))+1))</f>
        <v/>
      </c>
      <c r="G7" s="10">
        <f>IF(OR(COUNTA($K$5:$K$16)=0,G$4=""),"",INDEX($K$5:$K$16,MOD(2+5,COUNTA($K$5:$K$16))+1))</f>
        <v/>
      </c>
      <c r="J7" s="11" t="n">
        <v>3</v>
      </c>
      <c r="K7" s="12" t="inlineStr">
        <is>
          <t>高橋</t>
        </is>
      </c>
    </row>
    <row r="8" ht="22" customHeight="1">
      <c r="A8" s="9">
        <f>$B$2+21</f>
        <v/>
      </c>
      <c r="B8" s="10">
        <f>IF(OR(COUNTA($K$5:$K$16)=0,B$4=""),"",INDEX($K$5:$K$16,MOD(3+0,COUNTA($K$5:$K$16))+1))</f>
        <v/>
      </c>
      <c r="C8" s="10">
        <f>IF(OR(COUNTA($K$5:$K$16)=0,C$4=""),"",INDEX($K$5:$K$16,MOD(3+1,COUNTA($K$5:$K$16))+1))</f>
        <v/>
      </c>
      <c r="D8" s="10">
        <f>IF(OR(COUNTA($K$5:$K$16)=0,D$4=""),"",INDEX($K$5:$K$16,MOD(3+2,COUNTA($K$5:$K$16))+1))</f>
        <v/>
      </c>
      <c r="E8" s="10">
        <f>IF(OR(COUNTA($K$5:$K$16)=0,E$4=""),"",INDEX($K$5:$K$16,MOD(3+3,COUNTA($K$5:$K$16))+1))</f>
        <v/>
      </c>
      <c r="F8" s="10">
        <f>IF(OR(COUNTA($K$5:$K$16)=0,F$4=""),"",INDEX($K$5:$K$16,MOD(3+4,COUNTA($K$5:$K$16))+1))</f>
        <v/>
      </c>
      <c r="G8" s="10">
        <f>IF(OR(COUNTA($K$5:$K$16)=0,G$4=""),"",INDEX($K$5:$K$16,MOD(3+5,COUNTA($K$5:$K$16))+1))</f>
        <v/>
      </c>
      <c r="J8" s="11" t="n">
        <v>4</v>
      </c>
      <c r="K8" s="12" t="inlineStr">
        <is>
          <t>田中</t>
        </is>
      </c>
    </row>
    <row r="9" ht="22" customHeight="1">
      <c r="A9" s="9">
        <f>$B$2+28</f>
        <v/>
      </c>
      <c r="B9" s="10">
        <f>IF(OR(COUNTA($K$5:$K$16)=0,B$4=""),"",INDEX($K$5:$K$16,MOD(4+0,COUNTA($K$5:$K$16))+1))</f>
        <v/>
      </c>
      <c r="C9" s="10">
        <f>IF(OR(COUNTA($K$5:$K$16)=0,C$4=""),"",INDEX($K$5:$K$16,MOD(4+1,COUNTA($K$5:$K$16))+1))</f>
        <v/>
      </c>
      <c r="D9" s="10">
        <f>IF(OR(COUNTA($K$5:$K$16)=0,D$4=""),"",INDEX($K$5:$K$16,MOD(4+2,COUNTA($K$5:$K$16))+1))</f>
        <v/>
      </c>
      <c r="E9" s="10">
        <f>IF(OR(COUNTA($K$5:$K$16)=0,E$4=""),"",INDEX($K$5:$K$16,MOD(4+3,COUNTA($K$5:$K$16))+1))</f>
        <v/>
      </c>
      <c r="F9" s="10">
        <f>IF(OR(COUNTA($K$5:$K$16)=0,F$4=""),"",INDEX($K$5:$K$16,MOD(4+4,COUNTA($K$5:$K$16))+1))</f>
        <v/>
      </c>
      <c r="G9" s="10">
        <f>IF(OR(COUNTA($K$5:$K$16)=0,G$4=""),"",INDEX($K$5:$K$16,MOD(4+5,COUNTA($K$5:$K$16))+1))</f>
        <v/>
      </c>
      <c r="J9" s="11" t="n">
        <v>5</v>
      </c>
      <c r="K9" s="12" t="inlineStr">
        <is>
          <t>伊藤</t>
        </is>
      </c>
    </row>
    <row r="10" ht="22" customHeight="1">
      <c r="A10" s="9">
        <f>$B$2+35</f>
        <v/>
      </c>
      <c r="B10" s="10">
        <f>IF(OR(COUNTA($K$5:$K$16)=0,B$4=""),"",INDEX($K$5:$K$16,MOD(5+0,COUNTA($K$5:$K$16))+1))</f>
        <v/>
      </c>
      <c r="C10" s="10">
        <f>IF(OR(COUNTA($K$5:$K$16)=0,C$4=""),"",INDEX($K$5:$K$16,MOD(5+1,COUNTA($K$5:$K$16))+1))</f>
        <v/>
      </c>
      <c r="D10" s="10">
        <f>IF(OR(COUNTA($K$5:$K$16)=0,D$4=""),"",INDEX($K$5:$K$16,MOD(5+2,COUNTA($K$5:$K$16))+1))</f>
        <v/>
      </c>
      <c r="E10" s="10">
        <f>IF(OR(COUNTA($K$5:$K$16)=0,E$4=""),"",INDEX($K$5:$K$16,MOD(5+3,COUNTA($K$5:$K$16))+1))</f>
        <v/>
      </c>
      <c r="F10" s="10">
        <f>IF(OR(COUNTA($K$5:$K$16)=0,F$4=""),"",INDEX($K$5:$K$16,MOD(5+4,COUNTA($K$5:$K$16))+1))</f>
        <v/>
      </c>
      <c r="G10" s="10">
        <f>IF(OR(COUNTA($K$5:$K$16)=0,G$4=""),"",INDEX($K$5:$K$16,MOD(5+5,COUNTA($K$5:$K$16))+1))</f>
        <v/>
      </c>
      <c r="J10" s="11" t="n">
        <v>6</v>
      </c>
      <c r="K10" s="12" t="inlineStr">
        <is>
          <t>渡辺</t>
        </is>
      </c>
    </row>
    <row r="11" ht="22" customHeight="1">
      <c r="A11" s="9">
        <f>$B$2+42</f>
        <v/>
      </c>
      <c r="B11" s="10">
        <f>IF(OR(COUNTA($K$5:$K$16)=0,B$4=""),"",INDEX($K$5:$K$16,MOD(6+0,COUNTA($K$5:$K$16))+1))</f>
        <v/>
      </c>
      <c r="C11" s="10">
        <f>IF(OR(COUNTA($K$5:$K$16)=0,C$4=""),"",INDEX($K$5:$K$16,MOD(6+1,COUNTA($K$5:$K$16))+1))</f>
        <v/>
      </c>
      <c r="D11" s="10">
        <f>IF(OR(COUNTA($K$5:$K$16)=0,D$4=""),"",INDEX($K$5:$K$16,MOD(6+2,COUNTA($K$5:$K$16))+1))</f>
        <v/>
      </c>
      <c r="E11" s="10">
        <f>IF(OR(COUNTA($K$5:$K$16)=0,E$4=""),"",INDEX($K$5:$K$16,MOD(6+3,COUNTA($K$5:$K$16))+1))</f>
        <v/>
      </c>
      <c r="F11" s="10">
        <f>IF(OR(COUNTA($K$5:$K$16)=0,F$4=""),"",INDEX($K$5:$K$16,MOD(6+4,COUNTA($K$5:$K$16))+1))</f>
        <v/>
      </c>
      <c r="G11" s="10">
        <f>IF(OR(COUNTA($K$5:$K$16)=0,G$4=""),"",INDEX($K$5:$K$16,MOD(6+5,COUNTA($K$5:$K$16))+1))</f>
        <v/>
      </c>
      <c r="J11" s="11" t="n">
        <v>7</v>
      </c>
      <c r="K11" s="12" t="inlineStr">
        <is>
          <t>山本</t>
        </is>
      </c>
    </row>
    <row r="12" ht="22" customHeight="1">
      <c r="A12" s="9">
        <f>$B$2+49</f>
        <v/>
      </c>
      <c r="B12" s="10">
        <f>IF(OR(COUNTA($K$5:$K$16)=0,B$4=""),"",INDEX($K$5:$K$16,MOD(7+0,COUNTA($K$5:$K$16))+1))</f>
        <v/>
      </c>
      <c r="C12" s="10">
        <f>IF(OR(COUNTA($K$5:$K$16)=0,C$4=""),"",INDEX($K$5:$K$16,MOD(7+1,COUNTA($K$5:$K$16))+1))</f>
        <v/>
      </c>
      <c r="D12" s="10">
        <f>IF(OR(COUNTA($K$5:$K$16)=0,D$4=""),"",INDEX($K$5:$K$16,MOD(7+2,COUNTA($K$5:$K$16))+1))</f>
        <v/>
      </c>
      <c r="E12" s="10">
        <f>IF(OR(COUNTA($K$5:$K$16)=0,E$4=""),"",INDEX($K$5:$K$16,MOD(7+3,COUNTA($K$5:$K$16))+1))</f>
        <v/>
      </c>
      <c r="F12" s="10">
        <f>IF(OR(COUNTA($K$5:$K$16)=0,F$4=""),"",INDEX($K$5:$K$16,MOD(7+4,COUNTA($K$5:$K$16))+1))</f>
        <v/>
      </c>
      <c r="G12" s="10">
        <f>IF(OR(COUNTA($K$5:$K$16)=0,G$4=""),"",INDEX($K$5:$K$16,MOD(7+5,COUNTA($K$5:$K$16))+1))</f>
        <v/>
      </c>
      <c r="J12" s="11" t="n">
        <v>8</v>
      </c>
      <c r="K12" s="12" t="inlineStr">
        <is>
          <t>中村</t>
        </is>
      </c>
    </row>
    <row r="13" ht="22" customHeight="1">
      <c r="A13" s="9">
        <f>$B$2+56</f>
        <v/>
      </c>
      <c r="B13" s="10">
        <f>IF(OR(COUNTA($K$5:$K$16)=0,B$4=""),"",INDEX($K$5:$K$16,MOD(8+0,COUNTA($K$5:$K$16))+1))</f>
        <v/>
      </c>
      <c r="C13" s="10">
        <f>IF(OR(COUNTA($K$5:$K$16)=0,C$4=""),"",INDEX($K$5:$K$16,MOD(8+1,COUNTA($K$5:$K$16))+1))</f>
        <v/>
      </c>
      <c r="D13" s="10">
        <f>IF(OR(COUNTA($K$5:$K$16)=0,D$4=""),"",INDEX($K$5:$K$16,MOD(8+2,COUNTA($K$5:$K$16))+1))</f>
        <v/>
      </c>
      <c r="E13" s="10">
        <f>IF(OR(COUNTA($K$5:$K$16)=0,E$4=""),"",INDEX($K$5:$K$16,MOD(8+3,COUNTA($K$5:$K$16))+1))</f>
        <v/>
      </c>
      <c r="F13" s="10">
        <f>IF(OR(COUNTA($K$5:$K$16)=0,F$4=""),"",INDEX($K$5:$K$16,MOD(8+4,COUNTA($K$5:$K$16))+1))</f>
        <v/>
      </c>
      <c r="G13" s="10">
        <f>IF(OR(COUNTA($K$5:$K$16)=0,G$4=""),"",INDEX($K$5:$K$16,MOD(8+5,COUNTA($K$5:$K$16))+1))</f>
        <v/>
      </c>
      <c r="J13" s="11" t="n">
        <v>9</v>
      </c>
      <c r="K13" s="12" t="n"/>
    </row>
    <row r="14" ht="22" customHeight="1">
      <c r="A14" s="9">
        <f>$B$2+63</f>
        <v/>
      </c>
      <c r="B14" s="10">
        <f>IF(OR(COUNTA($K$5:$K$16)=0,B$4=""),"",INDEX($K$5:$K$16,MOD(9+0,COUNTA($K$5:$K$16))+1))</f>
        <v/>
      </c>
      <c r="C14" s="10">
        <f>IF(OR(COUNTA($K$5:$K$16)=0,C$4=""),"",INDEX($K$5:$K$16,MOD(9+1,COUNTA($K$5:$K$16))+1))</f>
        <v/>
      </c>
      <c r="D14" s="10">
        <f>IF(OR(COUNTA($K$5:$K$16)=0,D$4=""),"",INDEX($K$5:$K$16,MOD(9+2,COUNTA($K$5:$K$16))+1))</f>
        <v/>
      </c>
      <c r="E14" s="10">
        <f>IF(OR(COUNTA($K$5:$K$16)=0,E$4=""),"",INDEX($K$5:$K$16,MOD(9+3,COUNTA($K$5:$K$16))+1))</f>
        <v/>
      </c>
      <c r="F14" s="10">
        <f>IF(OR(COUNTA($K$5:$K$16)=0,F$4=""),"",INDEX($K$5:$K$16,MOD(9+4,COUNTA($K$5:$K$16))+1))</f>
        <v/>
      </c>
      <c r="G14" s="10">
        <f>IF(OR(COUNTA($K$5:$K$16)=0,G$4=""),"",INDEX($K$5:$K$16,MOD(9+5,COUNTA($K$5:$K$16))+1))</f>
        <v/>
      </c>
      <c r="J14" s="11" t="n">
        <v>10</v>
      </c>
      <c r="K14" s="12" t="n"/>
    </row>
    <row r="15" ht="22" customHeight="1">
      <c r="A15" s="9">
        <f>$B$2+70</f>
        <v/>
      </c>
      <c r="B15" s="10">
        <f>IF(OR(COUNTA($K$5:$K$16)=0,B$4=""),"",INDEX($K$5:$K$16,MOD(10+0,COUNTA($K$5:$K$16))+1))</f>
        <v/>
      </c>
      <c r="C15" s="10">
        <f>IF(OR(COUNTA($K$5:$K$16)=0,C$4=""),"",INDEX($K$5:$K$16,MOD(10+1,COUNTA($K$5:$K$16))+1))</f>
        <v/>
      </c>
      <c r="D15" s="10">
        <f>IF(OR(COUNTA($K$5:$K$16)=0,D$4=""),"",INDEX($K$5:$K$16,MOD(10+2,COUNTA($K$5:$K$16))+1))</f>
        <v/>
      </c>
      <c r="E15" s="10">
        <f>IF(OR(COUNTA($K$5:$K$16)=0,E$4=""),"",INDEX($K$5:$K$16,MOD(10+3,COUNTA($K$5:$K$16))+1))</f>
        <v/>
      </c>
      <c r="F15" s="10">
        <f>IF(OR(COUNTA($K$5:$K$16)=0,F$4=""),"",INDEX($K$5:$K$16,MOD(10+4,COUNTA($K$5:$K$16))+1))</f>
        <v/>
      </c>
      <c r="G15" s="10">
        <f>IF(OR(COUNTA($K$5:$K$16)=0,G$4=""),"",INDEX($K$5:$K$16,MOD(10+5,COUNTA($K$5:$K$16))+1))</f>
        <v/>
      </c>
      <c r="J15" s="11" t="n">
        <v>11</v>
      </c>
      <c r="K15" s="12" t="n"/>
    </row>
    <row r="16" ht="22" customHeight="1">
      <c r="A16" s="9">
        <f>$B$2+77</f>
        <v/>
      </c>
      <c r="B16" s="10">
        <f>IF(OR(COUNTA($K$5:$K$16)=0,B$4=""),"",INDEX($K$5:$K$16,MOD(11+0,COUNTA($K$5:$K$16))+1))</f>
        <v/>
      </c>
      <c r="C16" s="10">
        <f>IF(OR(COUNTA($K$5:$K$16)=0,C$4=""),"",INDEX($K$5:$K$16,MOD(11+1,COUNTA($K$5:$K$16))+1))</f>
        <v/>
      </c>
      <c r="D16" s="10">
        <f>IF(OR(COUNTA($K$5:$K$16)=0,D$4=""),"",INDEX($K$5:$K$16,MOD(11+2,COUNTA($K$5:$K$16))+1))</f>
        <v/>
      </c>
      <c r="E16" s="10">
        <f>IF(OR(COUNTA($K$5:$K$16)=0,E$4=""),"",INDEX($K$5:$K$16,MOD(11+3,COUNTA($K$5:$K$16))+1))</f>
        <v/>
      </c>
      <c r="F16" s="10">
        <f>IF(OR(COUNTA($K$5:$K$16)=0,F$4=""),"",INDEX($K$5:$K$16,MOD(11+4,COUNTA($K$5:$K$16))+1))</f>
        <v/>
      </c>
      <c r="G16" s="10">
        <f>IF(OR(COUNTA($K$5:$K$16)=0,G$4=""),"",INDEX($K$5:$K$16,MOD(11+5,COUNTA($K$5:$K$16))+1))</f>
        <v/>
      </c>
      <c r="J16" s="11" t="n">
        <v>12</v>
      </c>
      <c r="K16" s="12" t="n"/>
    </row>
  </sheetData>
  <mergeCells count="3">
    <mergeCell ref="D2:G2"/>
    <mergeCell ref="B2:C2"/>
    <mergeCell ref="A1:G1"/>
  </mergeCells>
  <conditionalFormatting sqref="A5:G16">
    <cfRule type="expression" priority="1" dxfId="0">
      <formula>AND(TODAY()&gt;=$A5,TODAY()&lt;$A5+7)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当番表(曜日別)</t>
        </is>
      </c>
    </row>
    <row r="2">
      <c r="A2" s="13" t="inlineStr">
        <is>
          <t>家庭のお手伝い・学校の係・お店のシフトなどに。名前は自由に書き換えてください。</t>
        </is>
      </c>
    </row>
    <row r="4">
      <c r="A4" s="6" t="inlineStr">
        <is>
          <t>仕事</t>
        </is>
      </c>
      <c r="B4" s="14" t="inlineStr">
        <is>
          <t>月</t>
        </is>
      </c>
      <c r="C4" s="14" t="inlineStr">
        <is>
          <t>火</t>
        </is>
      </c>
      <c r="D4" s="14" t="inlineStr">
        <is>
          <t>水</t>
        </is>
      </c>
      <c r="E4" s="14" t="inlineStr">
        <is>
          <t>木</t>
        </is>
      </c>
      <c r="F4" s="14" t="inlineStr">
        <is>
          <t>金</t>
        </is>
      </c>
      <c r="G4" s="14" t="inlineStr">
        <is>
          <t>土</t>
        </is>
      </c>
      <c r="H4" s="14" t="inlineStr">
        <is>
          <t>日</t>
        </is>
      </c>
    </row>
    <row r="5" ht="34" customHeight="1">
      <c r="A5" s="15" t="inlineStr">
        <is>
          <t>食器洗い</t>
        </is>
      </c>
      <c r="B5" s="16" t="inlineStr">
        <is>
          <t>父</t>
        </is>
      </c>
      <c r="C5" s="16" t="inlineStr">
        <is>
          <t>母</t>
        </is>
      </c>
      <c r="D5" s="16" t="inlineStr">
        <is>
          <t>あかり</t>
        </is>
      </c>
      <c r="E5" s="16" t="inlineStr">
        <is>
          <t>そうた</t>
        </is>
      </c>
      <c r="F5" s="16" t="inlineStr">
        <is>
          <t>父</t>
        </is>
      </c>
      <c r="G5" s="16" t="inlineStr">
        <is>
          <t>母</t>
        </is>
      </c>
      <c r="H5" s="16" t="inlineStr">
        <is>
          <t>みんな</t>
        </is>
      </c>
    </row>
    <row r="6" ht="34" customHeight="1">
      <c r="A6" s="15" t="inlineStr">
        <is>
          <t>洗濯物たたみ</t>
        </is>
      </c>
      <c r="B6" s="16" t="inlineStr">
        <is>
          <t>あかり</t>
        </is>
      </c>
      <c r="C6" s="16" t="inlineStr">
        <is>
          <t>そうた</t>
        </is>
      </c>
      <c r="D6" s="16" t="inlineStr">
        <is>
          <t>母</t>
        </is>
      </c>
      <c r="E6" s="16" t="inlineStr">
        <is>
          <t>父</t>
        </is>
      </c>
      <c r="F6" s="16" t="inlineStr">
        <is>
          <t>あかり</t>
        </is>
      </c>
      <c r="G6" s="16" t="inlineStr">
        <is>
          <t>そうた</t>
        </is>
      </c>
      <c r="H6" s="16" t="inlineStr">
        <is>
          <t>母</t>
        </is>
      </c>
    </row>
    <row r="7" ht="34" customHeight="1">
      <c r="A7" s="15" t="inlineStr">
        <is>
          <t>おふろそうじ</t>
        </is>
      </c>
      <c r="B7" s="16" t="inlineStr">
        <is>
          <t>そうた</t>
        </is>
      </c>
      <c r="C7" s="16" t="inlineStr">
        <is>
          <t>父</t>
        </is>
      </c>
      <c r="D7" s="16" t="inlineStr">
        <is>
          <t>あかり</t>
        </is>
      </c>
      <c r="E7" s="16" t="inlineStr">
        <is>
          <t>母</t>
        </is>
      </c>
      <c r="F7" s="16" t="inlineStr">
        <is>
          <t>そうた</t>
        </is>
      </c>
      <c r="G7" s="16" t="inlineStr">
        <is>
          <t>父</t>
        </is>
      </c>
      <c r="H7" s="16" t="inlineStr">
        <is>
          <t>あかり</t>
        </is>
      </c>
    </row>
    <row r="8" ht="34" customHeight="1">
      <c r="A8" s="15" t="inlineStr">
        <is>
          <t>ごみ出し</t>
        </is>
      </c>
      <c r="B8" s="16" t="inlineStr">
        <is>
          <t>父</t>
        </is>
      </c>
      <c r="C8" s="16" t="n"/>
      <c r="D8" s="16" t="inlineStr">
        <is>
          <t>父</t>
        </is>
      </c>
      <c r="E8" s="16" t="n"/>
      <c r="F8" s="16" t="inlineStr">
        <is>
          <t>母</t>
        </is>
      </c>
      <c r="G8" s="16" t="n"/>
      <c r="H8" s="16" t="n"/>
    </row>
    <row r="9" ht="34" customHeight="1">
      <c r="A9" s="15" t="inlineStr">
        <is>
          <t>植木の水やり</t>
        </is>
      </c>
      <c r="B9" s="16" t="inlineStr">
        <is>
          <t>あかり</t>
        </is>
      </c>
      <c r="C9" s="16" t="inlineStr">
        <is>
          <t>あかり</t>
        </is>
      </c>
      <c r="D9" s="16" t="inlineStr">
        <is>
          <t>そうた</t>
        </is>
      </c>
      <c r="E9" s="16" t="inlineStr">
        <is>
          <t>そうた</t>
        </is>
      </c>
      <c r="F9" s="16" t="inlineStr">
        <is>
          <t>母</t>
        </is>
      </c>
      <c r="G9" s="16" t="inlineStr">
        <is>
          <t>父</t>
        </is>
      </c>
      <c r="H9" s="16" t="inlineStr">
        <is>
          <t>父</t>
        </is>
      </c>
    </row>
    <row r="10" ht="34" customHeight="1">
      <c r="A10" s="15" t="n"/>
      <c r="B10" s="16" t="n"/>
      <c r="C10" s="16" t="n"/>
      <c r="D10" s="16" t="n"/>
      <c r="E10" s="16" t="n"/>
      <c r="F10" s="16" t="n"/>
      <c r="G10" s="16" t="n"/>
      <c r="H10" s="16" t="n"/>
    </row>
    <row r="11" ht="34" customHeight="1">
      <c r="A11" s="15" t="n"/>
      <c r="B11" s="16" t="n"/>
      <c r="C11" s="16" t="n"/>
      <c r="D11" s="16" t="n"/>
      <c r="E11" s="16" t="n"/>
      <c r="F11" s="16" t="n"/>
      <c r="G11" s="16" t="n"/>
      <c r="H11" s="16" t="n"/>
    </row>
    <row r="12" ht="34" customHeight="1">
      <c r="A12" s="15" t="n"/>
      <c r="B12" s="16" t="n"/>
      <c r="C12" s="16" t="n"/>
      <c r="D12" s="16" t="n"/>
      <c r="E12" s="16" t="n"/>
      <c r="F12" s="16" t="n"/>
      <c r="G12" s="16" t="n"/>
      <c r="H12" s="16" t="n"/>
    </row>
  </sheetData>
  <mergeCells count="1">
    <mergeCell ref="A1:H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2026-10-24T22:35:50Z</dcterms:created>
  <dcterms:modified xmlns:dcterms="http://purl.org/dc/terms/" xmlns:xsi="http://www.w3.org/2001/XMLSchema-instance" xsi:type="dcterms:W3CDTF">2026-10-24T22:35:50Z</dcterms:modified>
</cp:coreProperties>
</file>